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campo\Dropbox\RUAG_Short_Course\Slides\Day1\37 MasterCurveFundamentals\Excel_Examples\"/>
    </mc:Choice>
  </mc:AlternateContent>
  <bookViews>
    <workbookView xWindow="0" yWindow="0" windowWidth="32546" windowHeight="17126"/>
  </bookViews>
  <sheets>
    <sheet name="MC_from_005" sheetId="3" r:id="rId1"/>
    <sheet name="Sheet1" sheetId="4" r:id="rId2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3" l="1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L10" i="3"/>
  <c r="S10" i="3"/>
  <c r="L11" i="3"/>
  <c r="S11" i="3"/>
  <c r="L12" i="3"/>
  <c r="S12" i="3"/>
  <c r="L13" i="3"/>
  <c r="S13" i="3"/>
  <c r="L14" i="3"/>
  <c r="S14" i="3"/>
  <c r="L15" i="3"/>
  <c r="S15" i="3"/>
  <c r="L16" i="3"/>
  <c r="S16" i="3"/>
  <c r="L17" i="3"/>
  <c r="S17" i="3"/>
  <c r="L18" i="3"/>
  <c r="S18" i="3"/>
  <c r="L19" i="3"/>
  <c r="S19" i="3"/>
  <c r="L20" i="3"/>
  <c r="S20" i="3"/>
  <c r="L21" i="3"/>
  <c r="S21" i="3"/>
  <c r="L22" i="3"/>
  <c r="S22" i="3"/>
  <c r="L23" i="3"/>
  <c r="S23" i="3"/>
  <c r="L24" i="3"/>
  <c r="S24" i="3"/>
  <c r="L25" i="3"/>
  <c r="S25" i="3"/>
  <c r="L26" i="3"/>
  <c r="S26" i="3"/>
  <c r="L27" i="3"/>
  <c r="S27" i="3"/>
  <c r="L28" i="3"/>
  <c r="S28" i="3"/>
  <c r="L29" i="3"/>
  <c r="S29" i="3"/>
  <c r="L9" i="3"/>
  <c r="S9" i="3"/>
  <c r="H29" i="3"/>
  <c r="H28" i="3"/>
  <c r="H10" i="3"/>
  <c r="M10" i="3"/>
  <c r="I10" i="3"/>
  <c r="N10" i="3"/>
  <c r="T10" i="3"/>
  <c r="H11" i="3"/>
  <c r="M11" i="3"/>
  <c r="I11" i="3"/>
  <c r="N11" i="3"/>
  <c r="T11" i="3"/>
  <c r="H12" i="3"/>
  <c r="M12" i="3"/>
  <c r="I12" i="3"/>
  <c r="N12" i="3"/>
  <c r="T12" i="3"/>
  <c r="H13" i="3"/>
  <c r="M13" i="3"/>
  <c r="I13" i="3"/>
  <c r="N13" i="3"/>
  <c r="T13" i="3"/>
  <c r="H14" i="3"/>
  <c r="M14" i="3"/>
  <c r="I14" i="3"/>
  <c r="N14" i="3"/>
  <c r="T14" i="3"/>
  <c r="H15" i="3"/>
  <c r="M15" i="3"/>
  <c r="I15" i="3"/>
  <c r="N15" i="3"/>
  <c r="T15" i="3"/>
  <c r="H16" i="3"/>
  <c r="M16" i="3"/>
  <c r="I16" i="3"/>
  <c r="N16" i="3"/>
  <c r="T16" i="3"/>
  <c r="H17" i="3"/>
  <c r="M17" i="3"/>
  <c r="I17" i="3"/>
  <c r="N17" i="3"/>
  <c r="T17" i="3"/>
  <c r="H18" i="3"/>
  <c r="M18" i="3"/>
  <c r="I18" i="3"/>
  <c r="N18" i="3"/>
  <c r="T18" i="3"/>
  <c r="H19" i="3"/>
  <c r="M19" i="3"/>
  <c r="I19" i="3"/>
  <c r="N19" i="3"/>
  <c r="T19" i="3"/>
  <c r="H20" i="3"/>
  <c r="M20" i="3"/>
  <c r="I20" i="3"/>
  <c r="N20" i="3"/>
  <c r="T20" i="3"/>
  <c r="H21" i="3"/>
  <c r="M21" i="3"/>
  <c r="I21" i="3"/>
  <c r="N21" i="3"/>
  <c r="T21" i="3"/>
  <c r="H22" i="3"/>
  <c r="M22" i="3"/>
  <c r="I22" i="3"/>
  <c r="N22" i="3"/>
  <c r="T22" i="3"/>
  <c r="H23" i="3"/>
  <c r="M23" i="3"/>
  <c r="I23" i="3"/>
  <c r="N23" i="3"/>
  <c r="T23" i="3"/>
  <c r="H24" i="3"/>
  <c r="M24" i="3"/>
  <c r="I24" i="3"/>
  <c r="N24" i="3"/>
  <c r="T24" i="3"/>
  <c r="H25" i="3"/>
  <c r="M25" i="3"/>
  <c r="I25" i="3"/>
  <c r="N25" i="3"/>
  <c r="T25" i="3"/>
  <c r="H26" i="3"/>
  <c r="M26" i="3"/>
  <c r="I26" i="3"/>
  <c r="N26" i="3"/>
  <c r="T26" i="3"/>
  <c r="H27" i="3"/>
  <c r="M27" i="3"/>
  <c r="I27" i="3"/>
  <c r="N27" i="3"/>
  <c r="T27" i="3"/>
  <c r="M28" i="3"/>
  <c r="I28" i="3"/>
  <c r="N28" i="3"/>
  <c r="T28" i="3"/>
  <c r="M29" i="3"/>
  <c r="I29" i="3"/>
  <c r="N29" i="3"/>
  <c r="T29" i="3"/>
  <c r="H9" i="3"/>
  <c r="M9" i="3"/>
  <c r="I9" i="3"/>
  <c r="N9" i="3"/>
  <c r="T9" i="3"/>
</calcChain>
</file>

<file path=xl/sharedStrings.xml><?xml version="1.0" encoding="utf-8"?>
<sst xmlns="http://schemas.openxmlformats.org/spreadsheetml/2006/main" count="188" uniqueCount="28">
  <si>
    <t>Flt_no</t>
  </si>
  <si>
    <t>c</t>
  </si>
  <si>
    <t>RS_by_Kc</t>
  </si>
  <si>
    <t>x</t>
  </si>
  <si>
    <t>POF by hand</t>
  </si>
  <si>
    <t>Location</t>
  </si>
  <si>
    <t>Scale</t>
  </si>
  <si>
    <t>SMART</t>
  </si>
  <si>
    <t>crack size</t>
  </si>
  <si>
    <t xml:space="preserve">Original </t>
  </si>
  <si>
    <t>Master</t>
  </si>
  <si>
    <t>Curve</t>
  </si>
  <si>
    <t xml:space="preserve">Remove </t>
  </si>
  <si>
    <t>offSet</t>
  </si>
  <si>
    <t>POF = (1-exp(-exp(-(RS-B)/A)))</t>
  </si>
  <si>
    <t>2.047-199</t>
  </si>
  <si>
    <t>type initial</t>
  </si>
  <si>
    <t>Slide Bar to Change Initial Crack Size</t>
  </si>
  <si>
    <t>Step 1</t>
  </si>
  <si>
    <t>Step 2</t>
  </si>
  <si>
    <t>Step 3</t>
  </si>
  <si>
    <t>Step 4</t>
  </si>
  <si>
    <t>Step 5</t>
  </si>
  <si>
    <t>Extract Flt. No., Crack Size, and Residual Strength from the fracture mechanics run.</t>
  </si>
  <si>
    <t>Find the value of your initial crack size on your crack growth curve.</t>
  </si>
  <si>
    <t>Extract the section of the curve from initial crack size to failure.</t>
  </si>
  <si>
    <t>Remove offset by subtracting the initial Flt. no. to all the Flt. no. values.</t>
  </si>
  <si>
    <t>Compute POF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</si>
</sst>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E+00"/>
    <numFmt numFmtId="165" formatCode="0.000"/>
    <numFmt numFmtId="166" formatCode="0.00000"/>
    <numFmt numFmtId="167" formatCode="0.0000"/>
  </numFmts>
  <fonts count="11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rgb="FF0061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1" applyNumberFormat="0" applyAlignment="0" applyProtection="0"/>
    <xf numFmtId="0" fontId="3" fillId="4" borderId="2" applyNumberFormat="0" applyAlignment="0" applyProtection="0"/>
  </cellStyleXfs>
  <cellXfs count="32">
    <xf numFmtId="0" fontId="0" fillId="0" borderId="0" xfId="0"/>
    <xf numFmtId="0" fontId="1" fillId="2" borderId="0" xfId="1"/>
    <xf numFmtId="164" fontId="0" fillId="0" borderId="0" xfId="0" applyNumberFormat="1"/>
    <xf numFmtId="0" fontId="2" fillId="3" borderId="1" xfId="2"/>
    <xf numFmtId="11" fontId="0" fillId="0" borderId="0" xfId="0" applyNumberFormat="1"/>
    <xf numFmtId="0" fontId="2" fillId="3" borderId="3" xfId="2" applyBorder="1"/>
    <xf numFmtId="0" fontId="3" fillId="5" borderId="0" xfId="3" applyFill="1" applyBorder="1"/>
    <xf numFmtId="165" fontId="0" fillId="0" borderId="0" xfId="0" applyNumberFormat="1"/>
    <xf numFmtId="0" fontId="0" fillId="5" borderId="0" xfId="0" applyFill="1"/>
    <xf numFmtId="166" fontId="0" fillId="0" borderId="0" xfId="0" applyNumberFormat="1"/>
    <xf numFmtId="166" fontId="4" fillId="0" borderId="0" xfId="0" applyNumberFormat="1" applyFont="1"/>
    <xf numFmtId="1" fontId="0" fillId="0" borderId="0" xfId="0" applyNumberFormat="1"/>
    <xf numFmtId="167" fontId="0" fillId="0" borderId="0" xfId="0" applyNumberFormat="1" applyFont="1"/>
    <xf numFmtId="165" fontId="0" fillId="0" borderId="0" xfId="0" applyNumberFormat="1" applyFont="1"/>
    <xf numFmtId="165" fontId="5" fillId="2" borderId="0" xfId="1" applyNumberFormat="1" applyFont="1"/>
    <xf numFmtId="0" fontId="0" fillId="0" borderId="0" xfId="0" applyFill="1"/>
    <xf numFmtId="0" fontId="0" fillId="0" borderId="0" xfId="0" applyAlignment="1"/>
    <xf numFmtId="167" fontId="0" fillId="5" borderId="0" xfId="0" applyNumberFormat="1" applyFont="1" applyFill="1"/>
    <xf numFmtId="165" fontId="0" fillId="5" borderId="0" xfId="0" applyNumberFormat="1" applyFont="1" applyFill="1"/>
    <xf numFmtId="1" fontId="0" fillId="5" borderId="0" xfId="0" applyNumberFormat="1" applyFill="1"/>
    <xf numFmtId="165" fontId="0" fillId="5" borderId="0" xfId="0" applyNumberFormat="1" applyFill="1"/>
    <xf numFmtId="0" fontId="3" fillId="0" borderId="0" xfId="3" applyFill="1" applyBorder="1"/>
    <xf numFmtId="11" fontId="0" fillId="5" borderId="0" xfId="0" applyNumberFormat="1" applyFill="1"/>
    <xf numFmtId="0" fontId="6" fillId="0" borderId="0" xfId="0" applyFont="1" applyAlignment="1"/>
    <xf numFmtId="0" fontId="0" fillId="6" borderId="0" xfId="0" applyFill="1"/>
    <xf numFmtId="165" fontId="0" fillId="6" borderId="0" xfId="0" applyNumberFormat="1" applyFill="1"/>
    <xf numFmtId="0" fontId="7" fillId="0" borderId="0" xfId="0" applyFont="1"/>
    <xf numFmtId="0" fontId="4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left" vertical="center" readingOrder="1"/>
    </xf>
    <xf numFmtId="0" fontId="6" fillId="0" borderId="0" xfId="0" applyFont="1" applyAlignment="1">
      <alignment horizontal="center"/>
    </xf>
  </cellXfs>
  <cellStyles count="4">
    <cellStyle name="Good" xfId="1" builtinId="26"/>
    <cellStyle name="Input" xfId="2" builtinId="20"/>
    <cellStyle name="Normal" xfId="0" builtinId="0"/>
    <cellStyle name="Output" xfId="3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POF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MC_from_005!$T$8</c:f>
              <c:strCache>
                <c:ptCount val="1"/>
                <c:pt idx="0">
                  <c:v>POF by hand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MC_from_005!$L$9:$L$40</c:f>
              <c:numCache>
                <c:formatCode>0</c:formatCode>
                <c:ptCount val="32"/>
                <c:pt idx="0">
                  <c:v>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8000.0000000000036</c:v>
                </c:pt>
                <c:pt idx="9">
                  <c:v>9000.0000000000036</c:v>
                </c:pt>
                <c:pt idx="10">
                  <c:v>10000.000000000004</c:v>
                </c:pt>
                <c:pt idx="11">
                  <c:v>11000.000000000004</c:v>
                </c:pt>
                <c:pt idx="12">
                  <c:v>12000.000000000004</c:v>
                </c:pt>
                <c:pt idx="13">
                  <c:v>13000.000000000004</c:v>
                </c:pt>
                <c:pt idx="14">
                  <c:v>14000.000000000004</c:v>
                </c:pt>
                <c:pt idx="15">
                  <c:v>15000.000000000004</c:v>
                </c:pt>
                <c:pt idx="16">
                  <c:v>16000.000000000004</c:v>
                </c:pt>
                <c:pt idx="17">
                  <c:v>17000.000000000004</c:v>
                </c:pt>
                <c:pt idx="18">
                  <c:v>18000.000000000004</c:v>
                </c:pt>
                <c:pt idx="19">
                  <c:v>19000.000000000004</c:v>
                </c:pt>
                <c:pt idx="20">
                  <c:v>20000.000000000004</c:v>
                </c:pt>
              </c:numCache>
            </c:numRef>
          </c:xVal>
          <c:yVal>
            <c:numRef>
              <c:f>MC_from_005!$T$9:$T$40</c:f>
              <c:numCache>
                <c:formatCode>0.00E+00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1.1102230246251565E-16</c:v>
                </c:pt>
                <c:pt idx="6">
                  <c:v>4.4408920985006262E-16</c:v>
                </c:pt>
                <c:pt idx="7">
                  <c:v>2.3314683517128287E-15</c:v>
                </c:pt>
                <c:pt idx="8">
                  <c:v>1.2434497875801753E-14</c:v>
                </c:pt>
                <c:pt idx="9">
                  <c:v>7.4273920347422973E-14</c:v>
                </c:pt>
                <c:pt idx="10">
                  <c:v>4.5730086384310198E-13</c:v>
                </c:pt>
                <c:pt idx="11">
                  <c:v>2.8842483956736942E-12</c:v>
                </c:pt>
                <c:pt idx="12">
                  <c:v>1.8536172596839151E-11</c:v>
                </c:pt>
                <c:pt idx="13">
                  <c:v>1.2158252182814522E-10</c:v>
                </c:pt>
                <c:pt idx="14">
                  <c:v>8.2786399957512913E-10</c:v>
                </c:pt>
                <c:pt idx="15">
                  <c:v>5.8220105403350431E-9</c:v>
                </c:pt>
                <c:pt idx="16">
                  <c:v>4.1935052208508239E-8</c:v>
                </c:pt>
                <c:pt idx="17">
                  <c:v>3.1173045234034191E-7</c:v>
                </c:pt>
                <c:pt idx="18">
                  <c:v>2.4218391858621402E-6</c:v>
                </c:pt>
                <c:pt idx="19">
                  <c:v>1.9992566119952926E-5</c:v>
                </c:pt>
                <c:pt idx="20">
                  <c:v>1.8110132496729214E-4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B54-4638-A942-77EE23C9634E}"/>
            </c:ext>
          </c:extLst>
        </c:ser>
        <c:ser>
          <c:idx val="1"/>
          <c:order val="1"/>
          <c:tx>
            <c:strRef>
              <c:f>MC_from_005!$V$8</c:f>
              <c:strCache>
                <c:ptCount val="1"/>
                <c:pt idx="0">
                  <c:v>SMART</c:v>
                </c:pt>
              </c:strCache>
            </c:strRef>
          </c:tx>
          <c:spPr>
            <a:ln w="19050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MC_from_005!$S$9:$S$40</c:f>
              <c:numCache>
                <c:formatCode>0</c:formatCode>
                <c:ptCount val="32"/>
                <c:pt idx="0">
                  <c:v>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8000.0000000000036</c:v>
                </c:pt>
                <c:pt idx="9">
                  <c:v>9000.0000000000036</c:v>
                </c:pt>
                <c:pt idx="10">
                  <c:v>10000.000000000004</c:v>
                </c:pt>
                <c:pt idx="11">
                  <c:v>11000.000000000004</c:v>
                </c:pt>
                <c:pt idx="12">
                  <c:v>12000.000000000004</c:v>
                </c:pt>
                <c:pt idx="13">
                  <c:v>13000.000000000004</c:v>
                </c:pt>
                <c:pt idx="14">
                  <c:v>14000.000000000004</c:v>
                </c:pt>
                <c:pt idx="15">
                  <c:v>15000.000000000004</c:v>
                </c:pt>
                <c:pt idx="16">
                  <c:v>16000.000000000004</c:v>
                </c:pt>
                <c:pt idx="17">
                  <c:v>17000.000000000004</c:v>
                </c:pt>
                <c:pt idx="18">
                  <c:v>18000.000000000004</c:v>
                </c:pt>
                <c:pt idx="19">
                  <c:v>19000.000000000004</c:v>
                </c:pt>
                <c:pt idx="20">
                  <c:v>20000.000000000004</c:v>
                </c:pt>
              </c:numCache>
            </c:numRef>
          </c:xVal>
          <c:yVal>
            <c:numRef>
              <c:f>MC_from_005!$V$9:$V$40</c:f>
              <c:numCache>
                <c:formatCode>0.00E+00</c:formatCode>
                <c:ptCount val="32"/>
                <c:pt idx="0">
                  <c:v>9.9999999999999995E-21</c:v>
                </c:pt>
                <c:pt idx="1">
                  <c:v>9.9999999999999995E-21</c:v>
                </c:pt>
                <c:pt idx="2">
                  <c:v>9.9999999999999995E-21</c:v>
                </c:pt>
                <c:pt idx="3">
                  <c:v>6.5640000000000003E-19</c:v>
                </c:pt>
                <c:pt idx="4">
                  <c:v>1.7690000000000001E-17</c:v>
                </c:pt>
                <c:pt idx="5">
                  <c:v>1.034E-16</c:v>
                </c:pt>
                <c:pt idx="6">
                  <c:v>4.5899999999999996E-16</c:v>
                </c:pt>
                <c:pt idx="7">
                  <c:v>2.195E-15</c:v>
                </c:pt>
                <c:pt idx="8">
                  <c:v>1.1929999999999999E-14</c:v>
                </c:pt>
                <c:pt idx="9">
                  <c:v>7.1260000000000004E-14</c:v>
                </c:pt>
                <c:pt idx="10">
                  <c:v>4.3810000000000002E-13</c:v>
                </c:pt>
                <c:pt idx="11">
                  <c:v>2.7620000000000001E-12</c:v>
                </c:pt>
                <c:pt idx="12">
                  <c:v>1.7740000000000002E-11</c:v>
                </c:pt>
                <c:pt idx="13">
                  <c:v>1.163E-10</c:v>
                </c:pt>
                <c:pt idx="14">
                  <c:v>7.9120000000000002E-10</c:v>
                </c:pt>
                <c:pt idx="15">
                  <c:v>5.5610000000000001E-9</c:v>
                </c:pt>
                <c:pt idx="16">
                  <c:v>4.0030000000000002E-8</c:v>
                </c:pt>
                <c:pt idx="17">
                  <c:v>2.9719999999999999E-7</c:v>
                </c:pt>
                <c:pt idx="18">
                  <c:v>2.306E-6</c:v>
                </c:pt>
                <c:pt idx="19">
                  <c:v>1.9000000000000001E-5</c:v>
                </c:pt>
                <c:pt idx="20">
                  <c:v>1.7119999999999999E-4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B54-4638-A942-77EE23C963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773408"/>
        <c:axId val="229076192"/>
      </c:scatterChart>
      <c:valAx>
        <c:axId val="166773408"/>
        <c:scaling>
          <c:orientation val="minMax"/>
          <c:max val="2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076192"/>
        <c:crosses val="autoZero"/>
        <c:crossBetween val="midCat"/>
      </c:valAx>
      <c:valAx>
        <c:axId val="229076192"/>
        <c:scaling>
          <c:logBase val="10"/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7734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Master Curve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MC_from_005!$B$9:$B$58</c:f>
              <c:numCache>
                <c:formatCode>General</c:formatCode>
                <c:ptCount val="50"/>
                <c:pt idx="0">
                  <c:v>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  <c:pt idx="12">
                  <c:v>12000</c:v>
                </c:pt>
                <c:pt idx="13">
                  <c:v>13000</c:v>
                </c:pt>
                <c:pt idx="14">
                  <c:v>14000</c:v>
                </c:pt>
                <c:pt idx="15">
                  <c:v>15000</c:v>
                </c:pt>
                <c:pt idx="16">
                  <c:v>16000</c:v>
                </c:pt>
                <c:pt idx="17">
                  <c:v>17000</c:v>
                </c:pt>
                <c:pt idx="18">
                  <c:v>18000</c:v>
                </c:pt>
                <c:pt idx="19">
                  <c:v>19000</c:v>
                </c:pt>
                <c:pt idx="20">
                  <c:v>20000</c:v>
                </c:pt>
                <c:pt idx="21">
                  <c:v>21000</c:v>
                </c:pt>
                <c:pt idx="22">
                  <c:v>22000</c:v>
                </c:pt>
                <c:pt idx="23">
                  <c:v>23000</c:v>
                </c:pt>
                <c:pt idx="24">
                  <c:v>24000</c:v>
                </c:pt>
                <c:pt idx="25">
                  <c:v>25000</c:v>
                </c:pt>
                <c:pt idx="26">
                  <c:v>26000</c:v>
                </c:pt>
                <c:pt idx="27">
                  <c:v>27000</c:v>
                </c:pt>
                <c:pt idx="28">
                  <c:v>28000</c:v>
                </c:pt>
                <c:pt idx="29">
                  <c:v>29000</c:v>
                </c:pt>
                <c:pt idx="30">
                  <c:v>30000</c:v>
                </c:pt>
                <c:pt idx="31">
                  <c:v>31000</c:v>
                </c:pt>
                <c:pt idx="32">
                  <c:v>32000</c:v>
                </c:pt>
                <c:pt idx="33">
                  <c:v>33000</c:v>
                </c:pt>
                <c:pt idx="34">
                  <c:v>34000</c:v>
                </c:pt>
                <c:pt idx="35">
                  <c:v>35000</c:v>
                </c:pt>
                <c:pt idx="36">
                  <c:v>36000</c:v>
                </c:pt>
                <c:pt idx="37">
                  <c:v>37000</c:v>
                </c:pt>
                <c:pt idx="38">
                  <c:v>38000</c:v>
                </c:pt>
                <c:pt idx="39">
                  <c:v>39000</c:v>
                </c:pt>
                <c:pt idx="40">
                  <c:v>40000</c:v>
                </c:pt>
                <c:pt idx="41">
                  <c:v>41000</c:v>
                </c:pt>
                <c:pt idx="42">
                  <c:v>42000</c:v>
                </c:pt>
                <c:pt idx="43">
                  <c:v>43000</c:v>
                </c:pt>
                <c:pt idx="44">
                  <c:v>44000</c:v>
                </c:pt>
                <c:pt idx="45">
                  <c:v>45000</c:v>
                </c:pt>
                <c:pt idx="46">
                  <c:v>46000</c:v>
                </c:pt>
                <c:pt idx="47">
                  <c:v>47000</c:v>
                </c:pt>
                <c:pt idx="48">
                  <c:v>48000</c:v>
                </c:pt>
                <c:pt idx="49">
                  <c:v>48424</c:v>
                </c:pt>
              </c:numCache>
            </c:numRef>
          </c:xVal>
          <c:yVal>
            <c:numRef>
              <c:f>MC_from_005!$C$9:$C$58</c:f>
              <c:numCache>
                <c:formatCode>0.00000</c:formatCode>
                <c:ptCount val="50"/>
                <c:pt idx="0">
                  <c:v>1E-4</c:v>
                </c:pt>
                <c:pt idx="1">
                  <c:v>1.07E-4</c:v>
                </c:pt>
                <c:pt idx="2">
                  <c:v>1.15E-4</c:v>
                </c:pt>
                <c:pt idx="3">
                  <c:v>1.2400000000000001E-4</c:v>
                </c:pt>
                <c:pt idx="4">
                  <c:v>1.34E-4</c:v>
                </c:pt>
                <c:pt idx="5">
                  <c:v>1.44E-4</c:v>
                </c:pt>
                <c:pt idx="6">
                  <c:v>1.5699999999999999E-4</c:v>
                </c:pt>
                <c:pt idx="7">
                  <c:v>1.7000000000000001E-4</c:v>
                </c:pt>
                <c:pt idx="8">
                  <c:v>1.85E-4</c:v>
                </c:pt>
                <c:pt idx="9">
                  <c:v>2.02E-4</c:v>
                </c:pt>
                <c:pt idx="10">
                  <c:v>2.2100000000000001E-4</c:v>
                </c:pt>
                <c:pt idx="11">
                  <c:v>2.43E-4</c:v>
                </c:pt>
                <c:pt idx="12">
                  <c:v>2.6800000000000001E-4</c:v>
                </c:pt>
                <c:pt idx="13">
                  <c:v>2.9599999999999998E-4</c:v>
                </c:pt>
                <c:pt idx="14">
                  <c:v>3.2899999999999997E-4</c:v>
                </c:pt>
                <c:pt idx="15">
                  <c:v>3.68E-4</c:v>
                </c:pt>
                <c:pt idx="16">
                  <c:v>4.1899999999999999E-4</c:v>
                </c:pt>
                <c:pt idx="17">
                  <c:v>4.8099999999999998E-4</c:v>
                </c:pt>
                <c:pt idx="18">
                  <c:v>5.5900000000000004E-4</c:v>
                </c:pt>
                <c:pt idx="19">
                  <c:v>6.5700000000000003E-4</c:v>
                </c:pt>
                <c:pt idx="20">
                  <c:v>7.8200000000000003E-4</c:v>
                </c:pt>
                <c:pt idx="21">
                  <c:v>9.7499999999999996E-4</c:v>
                </c:pt>
                <c:pt idx="22">
                  <c:v>1.258E-3</c:v>
                </c:pt>
                <c:pt idx="23">
                  <c:v>1.7210000000000001E-3</c:v>
                </c:pt>
                <c:pt idx="24">
                  <c:v>2.5560000000000001E-3</c:v>
                </c:pt>
                <c:pt idx="25">
                  <c:v>5.0000000000000001E-3</c:v>
                </c:pt>
                <c:pt idx="26">
                  <c:v>9.3019999999999995E-3</c:v>
                </c:pt>
                <c:pt idx="27">
                  <c:v>2.0263E-2</c:v>
                </c:pt>
                <c:pt idx="28">
                  <c:v>3.8859999999999999E-2</c:v>
                </c:pt>
                <c:pt idx="29">
                  <c:v>6.2732999999999997E-2</c:v>
                </c:pt>
                <c:pt idx="30">
                  <c:v>8.9595999999999995E-2</c:v>
                </c:pt>
                <c:pt idx="31">
                  <c:v>0.118771</c:v>
                </c:pt>
                <c:pt idx="32">
                  <c:v>0.150445</c:v>
                </c:pt>
                <c:pt idx="33">
                  <c:v>0.185144</c:v>
                </c:pt>
                <c:pt idx="34">
                  <c:v>0.22353500000000001</c:v>
                </c:pt>
                <c:pt idx="35">
                  <c:v>0.26633800000000002</c:v>
                </c:pt>
                <c:pt idx="36">
                  <c:v>0.31434400000000001</c:v>
                </c:pt>
                <c:pt idx="37">
                  <c:v>0.36854599999999998</c:v>
                </c:pt>
                <c:pt idx="38">
                  <c:v>0.43018099999999998</c:v>
                </c:pt>
                <c:pt idx="39">
                  <c:v>0.50086900000000001</c:v>
                </c:pt>
                <c:pt idx="40">
                  <c:v>0.58281099999999997</c:v>
                </c:pt>
                <c:pt idx="41">
                  <c:v>0.67885899999999999</c:v>
                </c:pt>
                <c:pt idx="42">
                  <c:v>0.79290300000000002</c:v>
                </c:pt>
                <c:pt idx="43">
                  <c:v>0.930508</c:v>
                </c:pt>
                <c:pt idx="44">
                  <c:v>1.100055</c:v>
                </c:pt>
                <c:pt idx="45">
                  <c:v>1.314756</c:v>
                </c:pt>
                <c:pt idx="46">
                  <c:v>1.5993679999999999</c:v>
                </c:pt>
                <c:pt idx="47">
                  <c:v>2.006993</c:v>
                </c:pt>
                <c:pt idx="48">
                  <c:v>2.721695</c:v>
                </c:pt>
                <c:pt idx="49">
                  <c:v>3.5267080000000002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75A-426B-BA1B-946A8F550FC1}"/>
            </c:ext>
          </c:extLst>
        </c:ser>
        <c:ser>
          <c:idx val="1"/>
          <c:order val="1"/>
          <c:tx>
            <c:v>Master Curve at initial Crack Size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MC_from_005!$G$9:$G$29</c:f>
              <c:numCache>
                <c:formatCode>0</c:formatCode>
                <c:ptCount val="21"/>
                <c:pt idx="0">
                  <c:v>25023.2450023245</c:v>
                </c:pt>
                <c:pt idx="1">
                  <c:v>26023.2450023245</c:v>
                </c:pt>
                <c:pt idx="2">
                  <c:v>27023.2450023245</c:v>
                </c:pt>
                <c:pt idx="3">
                  <c:v>28023.2450023245</c:v>
                </c:pt>
                <c:pt idx="4">
                  <c:v>29023.2450023245</c:v>
                </c:pt>
                <c:pt idx="5">
                  <c:v>30023.2450023245</c:v>
                </c:pt>
                <c:pt idx="6">
                  <c:v>31023.2450023245</c:v>
                </c:pt>
                <c:pt idx="7">
                  <c:v>32023.2450023245</c:v>
                </c:pt>
                <c:pt idx="8">
                  <c:v>33023.245002324504</c:v>
                </c:pt>
                <c:pt idx="9">
                  <c:v>34023.245002324504</c:v>
                </c:pt>
                <c:pt idx="10">
                  <c:v>35023.245002324504</c:v>
                </c:pt>
                <c:pt idx="11">
                  <c:v>36023.245002324504</c:v>
                </c:pt>
                <c:pt idx="12">
                  <c:v>37023.245002324504</c:v>
                </c:pt>
                <c:pt idx="13">
                  <c:v>38023.245002324504</c:v>
                </c:pt>
                <c:pt idx="14">
                  <c:v>39023.245002324504</c:v>
                </c:pt>
                <c:pt idx="15">
                  <c:v>40023.245002324504</c:v>
                </c:pt>
                <c:pt idx="16">
                  <c:v>41023.245002324504</c:v>
                </c:pt>
                <c:pt idx="17">
                  <c:v>42023.245002324504</c:v>
                </c:pt>
                <c:pt idx="18">
                  <c:v>43023.245002324504</c:v>
                </c:pt>
                <c:pt idx="19">
                  <c:v>44023.245002324504</c:v>
                </c:pt>
                <c:pt idx="20">
                  <c:v>45023.245002324504</c:v>
                </c:pt>
              </c:numCache>
            </c:numRef>
          </c:xVal>
          <c:yVal>
            <c:numRef>
              <c:f>MC_from_005!$H$9:$H$29</c:f>
              <c:numCache>
                <c:formatCode>0.0000</c:formatCode>
                <c:ptCount val="21"/>
                <c:pt idx="0">
                  <c:v>5.1000000000000073E-3</c:v>
                </c:pt>
                <c:pt idx="1">
                  <c:v>9.5567884704788053E-3</c:v>
                </c:pt>
                <c:pt idx="2">
                  <c:v>2.0695287308228782E-2</c:v>
                </c:pt>
                <c:pt idx="3">
                  <c:v>3.9414927940492728E-2</c:v>
                </c:pt>
                <c:pt idx="4">
                  <c:v>6.3357430497443024E-2</c:v>
                </c:pt>
                <c:pt idx="5">
                  <c:v>9.0274172942817255E-2</c:v>
                </c:pt>
                <c:pt idx="6">
                  <c:v>0.11950726220362617</c:v>
                </c:pt>
                <c:pt idx="7">
                  <c:v>0.15125157833565805</c:v>
                </c:pt>
                <c:pt idx="8">
                  <c:v>0.18603639888423995</c:v>
                </c:pt>
                <c:pt idx="9">
                  <c:v>0.22452995583449553</c:v>
                </c:pt>
                <c:pt idx="10">
                  <c:v>0.26745389958159005</c:v>
                </c:pt>
                <c:pt idx="11">
                  <c:v>0.31560392561599282</c:v>
                </c:pt>
                <c:pt idx="12">
                  <c:v>0.36997870571827085</c:v>
                </c:pt>
                <c:pt idx="13">
                  <c:v>0.4318241427243148</c:v>
                </c:pt>
                <c:pt idx="14">
                  <c:v>0.50277374198047431</c:v>
                </c:pt>
                <c:pt idx="15">
                  <c:v>0.58504363598326359</c:v>
                </c:pt>
                <c:pt idx="16">
                  <c:v>0.68150995304509632</c:v>
                </c:pt>
                <c:pt idx="17">
                  <c:v>0.79610162854486344</c:v>
                </c:pt>
                <c:pt idx="18">
                  <c:v>0.93444912040911277</c:v>
                </c:pt>
                <c:pt idx="19">
                  <c:v>1.1050457252440733</c:v>
                </c:pt>
                <c:pt idx="20">
                  <c:v>1.3213718066015829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75A-426B-BA1B-946A8F550FC1}"/>
            </c:ext>
          </c:extLst>
        </c:ser>
        <c:ser>
          <c:idx val="2"/>
          <c:order val="2"/>
          <c:tx>
            <c:v>Master Curve with OffSet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MC_from_005!$L$9:$L$29</c:f>
              <c:numCache>
                <c:formatCode>0</c:formatCode>
                <c:ptCount val="21"/>
                <c:pt idx="0">
                  <c:v>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8000.0000000000036</c:v>
                </c:pt>
                <c:pt idx="9">
                  <c:v>9000.0000000000036</c:v>
                </c:pt>
                <c:pt idx="10">
                  <c:v>10000.000000000004</c:v>
                </c:pt>
                <c:pt idx="11">
                  <c:v>11000.000000000004</c:v>
                </c:pt>
                <c:pt idx="12">
                  <c:v>12000.000000000004</c:v>
                </c:pt>
                <c:pt idx="13">
                  <c:v>13000.000000000004</c:v>
                </c:pt>
                <c:pt idx="14">
                  <c:v>14000.000000000004</c:v>
                </c:pt>
                <c:pt idx="15">
                  <c:v>15000.000000000004</c:v>
                </c:pt>
                <c:pt idx="16">
                  <c:v>16000.000000000004</c:v>
                </c:pt>
                <c:pt idx="17">
                  <c:v>17000.000000000004</c:v>
                </c:pt>
                <c:pt idx="18">
                  <c:v>18000.000000000004</c:v>
                </c:pt>
                <c:pt idx="19">
                  <c:v>19000.000000000004</c:v>
                </c:pt>
                <c:pt idx="20">
                  <c:v>20000.000000000004</c:v>
                </c:pt>
              </c:numCache>
            </c:numRef>
          </c:xVal>
          <c:yVal>
            <c:numRef>
              <c:f>MC_from_005!$M$9:$M$29</c:f>
              <c:numCache>
                <c:formatCode>General</c:formatCode>
                <c:ptCount val="21"/>
                <c:pt idx="0">
                  <c:v>5.1000000000000073E-3</c:v>
                </c:pt>
                <c:pt idx="1">
                  <c:v>9.5567884704788053E-3</c:v>
                </c:pt>
                <c:pt idx="2">
                  <c:v>2.0695287308228782E-2</c:v>
                </c:pt>
                <c:pt idx="3">
                  <c:v>3.9414927940492728E-2</c:v>
                </c:pt>
                <c:pt idx="4">
                  <c:v>6.3357430497443024E-2</c:v>
                </c:pt>
                <c:pt idx="5">
                  <c:v>9.0274172942817255E-2</c:v>
                </c:pt>
                <c:pt idx="6">
                  <c:v>0.11950726220362617</c:v>
                </c:pt>
                <c:pt idx="7">
                  <c:v>0.15125157833565805</c:v>
                </c:pt>
                <c:pt idx="8">
                  <c:v>0.18603639888423995</c:v>
                </c:pt>
                <c:pt idx="9">
                  <c:v>0.22452995583449553</c:v>
                </c:pt>
                <c:pt idx="10">
                  <c:v>0.26745389958159005</c:v>
                </c:pt>
                <c:pt idx="11">
                  <c:v>0.31560392561599282</c:v>
                </c:pt>
                <c:pt idx="12">
                  <c:v>0.36997870571827085</c:v>
                </c:pt>
                <c:pt idx="13">
                  <c:v>0.4318241427243148</c:v>
                </c:pt>
                <c:pt idx="14">
                  <c:v>0.50277374198047431</c:v>
                </c:pt>
                <c:pt idx="15">
                  <c:v>0.58504363598326359</c:v>
                </c:pt>
                <c:pt idx="16">
                  <c:v>0.68150995304509632</c:v>
                </c:pt>
                <c:pt idx="17">
                  <c:v>0.79610162854486344</c:v>
                </c:pt>
                <c:pt idx="18">
                  <c:v>0.93444912040911277</c:v>
                </c:pt>
                <c:pt idx="19">
                  <c:v>1.1050457252440733</c:v>
                </c:pt>
                <c:pt idx="20">
                  <c:v>1.3213718066015829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75A-426B-BA1B-946A8F550F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9076584"/>
        <c:axId val="229076976"/>
      </c:scatterChart>
      <c:valAx>
        <c:axId val="229076584"/>
        <c:scaling>
          <c:orientation val="minMax"/>
        </c:scaling>
        <c:delete val="0"/>
        <c:axPos val="b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Flt no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076976"/>
        <c:crosses val="autoZero"/>
        <c:crossBetween val="midCat"/>
      </c:valAx>
      <c:valAx>
        <c:axId val="229076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Crack</a:t>
                </a:r>
                <a:r>
                  <a:rPr lang="en-US" baseline="0"/>
                  <a:t> Size [in]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0765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Master Curve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MC_from_005!$B$9:$B$58</c:f>
              <c:numCache>
                <c:formatCode>General</c:formatCode>
                <c:ptCount val="50"/>
                <c:pt idx="0">
                  <c:v>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  <c:pt idx="12">
                  <c:v>12000</c:v>
                </c:pt>
                <c:pt idx="13">
                  <c:v>13000</c:v>
                </c:pt>
                <c:pt idx="14">
                  <c:v>14000</c:v>
                </c:pt>
                <c:pt idx="15">
                  <c:v>15000</c:v>
                </c:pt>
                <c:pt idx="16">
                  <c:v>16000</c:v>
                </c:pt>
                <c:pt idx="17">
                  <c:v>17000</c:v>
                </c:pt>
                <c:pt idx="18">
                  <c:v>18000</c:v>
                </c:pt>
                <c:pt idx="19">
                  <c:v>19000</c:v>
                </c:pt>
                <c:pt idx="20">
                  <c:v>20000</c:v>
                </c:pt>
                <c:pt idx="21">
                  <c:v>21000</c:v>
                </c:pt>
                <c:pt idx="22">
                  <c:v>22000</c:v>
                </c:pt>
                <c:pt idx="23">
                  <c:v>23000</c:v>
                </c:pt>
                <c:pt idx="24">
                  <c:v>24000</c:v>
                </c:pt>
                <c:pt idx="25">
                  <c:v>25000</c:v>
                </c:pt>
                <c:pt idx="26">
                  <c:v>26000</c:v>
                </c:pt>
                <c:pt idx="27">
                  <c:v>27000</c:v>
                </c:pt>
                <c:pt idx="28">
                  <c:v>28000</c:v>
                </c:pt>
                <c:pt idx="29">
                  <c:v>29000</c:v>
                </c:pt>
                <c:pt idx="30">
                  <c:v>30000</c:v>
                </c:pt>
                <c:pt idx="31">
                  <c:v>31000</c:v>
                </c:pt>
                <c:pt idx="32">
                  <c:v>32000</c:v>
                </c:pt>
                <c:pt idx="33">
                  <c:v>33000</c:v>
                </c:pt>
                <c:pt idx="34">
                  <c:v>34000</c:v>
                </c:pt>
                <c:pt idx="35">
                  <c:v>35000</c:v>
                </c:pt>
                <c:pt idx="36">
                  <c:v>36000</c:v>
                </c:pt>
                <c:pt idx="37">
                  <c:v>37000</c:v>
                </c:pt>
                <c:pt idx="38">
                  <c:v>38000</c:v>
                </c:pt>
                <c:pt idx="39">
                  <c:v>39000</c:v>
                </c:pt>
                <c:pt idx="40">
                  <c:v>40000</c:v>
                </c:pt>
                <c:pt idx="41">
                  <c:v>41000</c:v>
                </c:pt>
                <c:pt idx="42">
                  <c:v>42000</c:v>
                </c:pt>
                <c:pt idx="43">
                  <c:v>43000</c:v>
                </c:pt>
                <c:pt idx="44">
                  <c:v>44000</c:v>
                </c:pt>
                <c:pt idx="45">
                  <c:v>45000</c:v>
                </c:pt>
                <c:pt idx="46">
                  <c:v>46000</c:v>
                </c:pt>
                <c:pt idx="47">
                  <c:v>47000</c:v>
                </c:pt>
                <c:pt idx="48">
                  <c:v>48000</c:v>
                </c:pt>
                <c:pt idx="49">
                  <c:v>48424</c:v>
                </c:pt>
              </c:numCache>
            </c:numRef>
          </c:xVal>
          <c:yVal>
            <c:numRef>
              <c:f>MC_from_005!$D$9:$D$58</c:f>
              <c:numCache>
                <c:formatCode>General</c:formatCode>
                <c:ptCount val="50"/>
                <c:pt idx="0">
                  <c:v>585.85400000000004</c:v>
                </c:pt>
                <c:pt idx="1">
                  <c:v>565.86699999999996</c:v>
                </c:pt>
                <c:pt idx="2">
                  <c:v>546.06799999999998</c:v>
                </c:pt>
                <c:pt idx="3">
                  <c:v>526.45399999999995</c:v>
                </c:pt>
                <c:pt idx="4">
                  <c:v>507.024</c:v>
                </c:pt>
                <c:pt idx="5">
                  <c:v>487.78899999999999</c:v>
                </c:pt>
                <c:pt idx="6">
                  <c:v>468.75099999999998</c:v>
                </c:pt>
                <c:pt idx="7">
                  <c:v>449.916</c:v>
                </c:pt>
                <c:pt idx="8">
                  <c:v>431.28699999999998</c:v>
                </c:pt>
                <c:pt idx="9">
                  <c:v>412.86900000000003</c:v>
                </c:pt>
                <c:pt idx="10">
                  <c:v>394.66800000000001</c:v>
                </c:pt>
                <c:pt idx="11">
                  <c:v>376.68799999999999</c:v>
                </c:pt>
                <c:pt idx="12">
                  <c:v>358.93299999999999</c:v>
                </c:pt>
                <c:pt idx="13">
                  <c:v>341.40899999999999</c:v>
                </c:pt>
                <c:pt idx="14">
                  <c:v>324.12200000000001</c:v>
                </c:pt>
                <c:pt idx="15">
                  <c:v>306.76900000000001</c:v>
                </c:pt>
                <c:pt idx="16">
                  <c:v>287.84699999999998</c:v>
                </c:pt>
                <c:pt idx="17">
                  <c:v>268.70499999999998</c:v>
                </c:pt>
                <c:pt idx="18">
                  <c:v>249.60599999999999</c:v>
                </c:pt>
                <c:pt idx="19">
                  <c:v>230.672</c:v>
                </c:pt>
                <c:pt idx="20">
                  <c:v>211.952</c:v>
                </c:pt>
                <c:pt idx="21">
                  <c:v>190.41900000000001</c:v>
                </c:pt>
                <c:pt idx="22">
                  <c:v>168.38200000000001</c:v>
                </c:pt>
                <c:pt idx="23">
                  <c:v>145.05500000000001</c:v>
                </c:pt>
                <c:pt idx="24">
                  <c:v>120.657</c:v>
                </c:pt>
                <c:pt idx="25">
                  <c:v>94.144000000000005</c:v>
                </c:pt>
                <c:pt idx="26">
                  <c:v>70.088999999999999</c:v>
                </c:pt>
                <c:pt idx="27">
                  <c:v>54.872999999999998</c:v>
                </c:pt>
                <c:pt idx="28">
                  <c:v>48.143999999999998</c:v>
                </c:pt>
                <c:pt idx="29">
                  <c:v>45.509</c:v>
                </c:pt>
                <c:pt idx="30">
                  <c:v>44.095999999999997</c:v>
                </c:pt>
                <c:pt idx="31">
                  <c:v>42.904000000000003</c:v>
                </c:pt>
                <c:pt idx="32">
                  <c:v>41.652000000000001</c:v>
                </c:pt>
                <c:pt idx="33">
                  <c:v>40.298000000000002</c:v>
                </c:pt>
                <c:pt idx="34">
                  <c:v>38.868000000000002</c:v>
                </c:pt>
                <c:pt idx="35">
                  <c:v>37.414999999999999</c:v>
                </c:pt>
                <c:pt idx="36">
                  <c:v>35.942</c:v>
                </c:pt>
                <c:pt idx="37">
                  <c:v>34.454000000000001</c:v>
                </c:pt>
                <c:pt idx="38">
                  <c:v>32.950000000000003</c:v>
                </c:pt>
                <c:pt idx="39">
                  <c:v>31.416</c:v>
                </c:pt>
                <c:pt idx="40">
                  <c:v>29.856000000000002</c:v>
                </c:pt>
                <c:pt idx="41">
                  <c:v>28.277000000000001</c:v>
                </c:pt>
                <c:pt idx="42">
                  <c:v>26.672999999999998</c:v>
                </c:pt>
                <c:pt idx="43">
                  <c:v>25.033999999999999</c:v>
                </c:pt>
                <c:pt idx="44">
                  <c:v>23.347000000000001</c:v>
                </c:pt>
                <c:pt idx="45">
                  <c:v>21.588000000000001</c:v>
                </c:pt>
                <c:pt idx="46">
                  <c:v>19.655999999999999</c:v>
                </c:pt>
                <c:pt idx="47">
                  <c:v>17.484999999999999</c:v>
                </c:pt>
                <c:pt idx="48">
                  <c:v>14.371</c:v>
                </c:pt>
                <c:pt idx="49">
                  <c:v>11.074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E09-4792-85B9-C16B13CB9945}"/>
            </c:ext>
          </c:extLst>
        </c:ser>
        <c:ser>
          <c:idx val="1"/>
          <c:order val="1"/>
          <c:tx>
            <c:v>Master Curve at Initial Crack Size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MC_from_005!$G$9:$G$29</c:f>
              <c:numCache>
                <c:formatCode>0</c:formatCode>
                <c:ptCount val="21"/>
                <c:pt idx="0">
                  <c:v>25023.2450023245</c:v>
                </c:pt>
                <c:pt idx="1">
                  <c:v>26023.2450023245</c:v>
                </c:pt>
                <c:pt idx="2">
                  <c:v>27023.2450023245</c:v>
                </c:pt>
                <c:pt idx="3">
                  <c:v>28023.2450023245</c:v>
                </c:pt>
                <c:pt idx="4">
                  <c:v>29023.2450023245</c:v>
                </c:pt>
                <c:pt idx="5">
                  <c:v>30023.2450023245</c:v>
                </c:pt>
                <c:pt idx="6">
                  <c:v>31023.2450023245</c:v>
                </c:pt>
                <c:pt idx="7">
                  <c:v>32023.2450023245</c:v>
                </c:pt>
                <c:pt idx="8">
                  <c:v>33023.245002324504</c:v>
                </c:pt>
                <c:pt idx="9">
                  <c:v>34023.245002324504</c:v>
                </c:pt>
                <c:pt idx="10">
                  <c:v>35023.245002324504</c:v>
                </c:pt>
                <c:pt idx="11">
                  <c:v>36023.245002324504</c:v>
                </c:pt>
                <c:pt idx="12">
                  <c:v>37023.245002324504</c:v>
                </c:pt>
                <c:pt idx="13">
                  <c:v>38023.245002324504</c:v>
                </c:pt>
                <c:pt idx="14">
                  <c:v>39023.245002324504</c:v>
                </c:pt>
                <c:pt idx="15">
                  <c:v>40023.245002324504</c:v>
                </c:pt>
                <c:pt idx="16">
                  <c:v>41023.245002324504</c:v>
                </c:pt>
                <c:pt idx="17">
                  <c:v>42023.245002324504</c:v>
                </c:pt>
                <c:pt idx="18">
                  <c:v>43023.245002324504</c:v>
                </c:pt>
                <c:pt idx="19">
                  <c:v>44023.245002324504</c:v>
                </c:pt>
                <c:pt idx="20">
                  <c:v>45023.245002324504</c:v>
                </c:pt>
              </c:numCache>
            </c:numRef>
          </c:xVal>
          <c:yVal>
            <c:numRef>
              <c:f>MC_from_005!$I$9:$I$29</c:f>
              <c:numCache>
                <c:formatCode>0.000</c:formatCode>
                <c:ptCount val="21"/>
                <c:pt idx="0">
                  <c:v>93.58484146908404</c:v>
                </c:pt>
                <c:pt idx="1">
                  <c:v>69.735304044630368</c:v>
                </c:pt>
                <c:pt idx="2">
                  <c:v>54.716584379358437</c:v>
                </c:pt>
                <c:pt idx="3">
                  <c:v>48.08274941887494</c:v>
                </c:pt>
                <c:pt idx="4">
                  <c:v>45.476154811715475</c:v>
                </c:pt>
                <c:pt idx="5">
                  <c:v>44.068291957229192</c:v>
                </c:pt>
                <c:pt idx="6">
                  <c:v>42.874897257089742</c:v>
                </c:pt>
                <c:pt idx="7">
                  <c:v>41.620526266852615</c:v>
                </c:pt>
                <c:pt idx="8">
                  <c:v>40.264759646675962</c:v>
                </c:pt>
                <c:pt idx="9">
                  <c:v>38.834225011622493</c:v>
                </c:pt>
                <c:pt idx="10">
                  <c:v>37.380760111576009</c:v>
                </c:pt>
                <c:pt idx="11">
                  <c:v>35.907411436541146</c:v>
                </c:pt>
                <c:pt idx="12">
                  <c:v>34.41903951650395</c:v>
                </c:pt>
                <c:pt idx="13">
                  <c:v>32.91434216643421</c:v>
                </c:pt>
                <c:pt idx="14">
                  <c:v>31.379737796373767</c:v>
                </c:pt>
                <c:pt idx="15">
                  <c:v>29.819296141329609</c:v>
                </c:pt>
                <c:pt idx="16">
                  <c:v>28.239715016271489</c:v>
                </c:pt>
                <c:pt idx="17">
                  <c:v>26.634901441190138</c:v>
                </c:pt>
                <c:pt idx="18">
                  <c:v>24.994785681078568</c:v>
                </c:pt>
                <c:pt idx="19">
                  <c:v>23.306112040911202</c:v>
                </c:pt>
                <c:pt idx="20">
                  <c:v>21.543090655509062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E09-4792-85B9-C16B13CB9945}"/>
            </c:ext>
          </c:extLst>
        </c:ser>
        <c:ser>
          <c:idx val="2"/>
          <c:order val="2"/>
          <c:tx>
            <c:v>Master Curve with Offset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MC_from_005!$L$9:$L$29</c:f>
              <c:numCache>
                <c:formatCode>0</c:formatCode>
                <c:ptCount val="21"/>
                <c:pt idx="0">
                  <c:v>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8000.0000000000036</c:v>
                </c:pt>
                <c:pt idx="9">
                  <c:v>9000.0000000000036</c:v>
                </c:pt>
                <c:pt idx="10">
                  <c:v>10000.000000000004</c:v>
                </c:pt>
                <c:pt idx="11">
                  <c:v>11000.000000000004</c:v>
                </c:pt>
                <c:pt idx="12">
                  <c:v>12000.000000000004</c:v>
                </c:pt>
                <c:pt idx="13">
                  <c:v>13000.000000000004</c:v>
                </c:pt>
                <c:pt idx="14">
                  <c:v>14000.000000000004</c:v>
                </c:pt>
                <c:pt idx="15">
                  <c:v>15000.000000000004</c:v>
                </c:pt>
                <c:pt idx="16">
                  <c:v>16000.000000000004</c:v>
                </c:pt>
                <c:pt idx="17">
                  <c:v>17000.000000000004</c:v>
                </c:pt>
                <c:pt idx="18">
                  <c:v>18000.000000000004</c:v>
                </c:pt>
                <c:pt idx="19">
                  <c:v>19000.000000000004</c:v>
                </c:pt>
                <c:pt idx="20">
                  <c:v>20000.000000000004</c:v>
                </c:pt>
              </c:numCache>
            </c:numRef>
          </c:xVal>
          <c:yVal>
            <c:numRef>
              <c:f>MC_from_005!$N$9:$N$29</c:f>
              <c:numCache>
                <c:formatCode>0.000</c:formatCode>
                <c:ptCount val="21"/>
                <c:pt idx="0">
                  <c:v>93.58484146908404</c:v>
                </c:pt>
                <c:pt idx="1">
                  <c:v>69.735304044630368</c:v>
                </c:pt>
                <c:pt idx="2">
                  <c:v>54.716584379358437</c:v>
                </c:pt>
                <c:pt idx="3">
                  <c:v>48.08274941887494</c:v>
                </c:pt>
                <c:pt idx="4">
                  <c:v>45.476154811715475</c:v>
                </c:pt>
                <c:pt idx="5">
                  <c:v>44.068291957229192</c:v>
                </c:pt>
                <c:pt idx="6">
                  <c:v>42.874897257089742</c:v>
                </c:pt>
                <c:pt idx="7">
                  <c:v>41.620526266852615</c:v>
                </c:pt>
                <c:pt idx="8">
                  <c:v>40.264759646675962</c:v>
                </c:pt>
                <c:pt idx="9">
                  <c:v>38.834225011622493</c:v>
                </c:pt>
                <c:pt idx="10">
                  <c:v>37.380760111576009</c:v>
                </c:pt>
                <c:pt idx="11">
                  <c:v>35.907411436541146</c:v>
                </c:pt>
                <c:pt idx="12">
                  <c:v>34.41903951650395</c:v>
                </c:pt>
                <c:pt idx="13">
                  <c:v>32.91434216643421</c:v>
                </c:pt>
                <c:pt idx="14">
                  <c:v>31.379737796373767</c:v>
                </c:pt>
                <c:pt idx="15">
                  <c:v>29.819296141329609</c:v>
                </c:pt>
                <c:pt idx="16">
                  <c:v>28.239715016271489</c:v>
                </c:pt>
                <c:pt idx="17">
                  <c:v>26.634901441190138</c:v>
                </c:pt>
                <c:pt idx="18">
                  <c:v>24.994785681078568</c:v>
                </c:pt>
                <c:pt idx="19">
                  <c:v>23.306112040911202</c:v>
                </c:pt>
                <c:pt idx="20">
                  <c:v>21.543090655509062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E09-4792-85B9-C16B13CB99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6692032"/>
        <c:axId val="426693208"/>
      </c:scatterChart>
      <c:valAx>
        <c:axId val="426692032"/>
        <c:scaling>
          <c:orientation val="minMax"/>
        </c:scaling>
        <c:delete val="0"/>
        <c:axPos val="b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Flt no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6693208"/>
        <c:crosses val="autoZero"/>
        <c:crossBetween val="midCat"/>
      </c:valAx>
      <c:valAx>
        <c:axId val="426693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Residual Strength [KSI]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66920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Scroll" dx="26" fmlaLink="$I$37" horiz="1" inc="10" max="10000" min="1" noThreeD="1" page="0" val="5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76200</xdr:colOff>
      <xdr:row>9</xdr:row>
      <xdr:rowOff>19050</xdr:rowOff>
    </xdr:from>
    <xdr:to>
      <xdr:col>29</xdr:col>
      <xdr:colOff>381000</xdr:colOff>
      <xdr:row>24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157843</xdr:colOff>
          <xdr:row>36</xdr:row>
          <xdr:rowOff>21771</xdr:rowOff>
        </xdr:from>
        <xdr:to>
          <xdr:col>10</xdr:col>
          <xdr:colOff>489857</xdr:colOff>
          <xdr:row>37</xdr:row>
          <xdr:rowOff>146957</xdr:rowOff>
        </xdr:to>
        <xdr:sp macro="" textlink="">
          <xdr:nvSpPr>
            <xdr:cNvPr id="1025" name="Scroll Bar 1" descr="mmmm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5</xdr:col>
      <xdr:colOff>198120</xdr:colOff>
      <xdr:row>38</xdr:row>
      <xdr:rowOff>95250</xdr:rowOff>
    </xdr:from>
    <xdr:to>
      <xdr:col>17</xdr:col>
      <xdr:colOff>160020</xdr:colOff>
      <xdr:row>60</xdr:row>
      <xdr:rowOff>30480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426720</xdr:colOff>
      <xdr:row>38</xdr:row>
      <xdr:rowOff>152400</xdr:rowOff>
    </xdr:from>
    <xdr:to>
      <xdr:col>28</xdr:col>
      <xdr:colOff>457200</xdr:colOff>
      <xdr:row>60</xdr:row>
      <xdr:rowOff>53340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AK65"/>
  <sheetViews>
    <sheetView tabSelected="1" zoomScaleNormal="100" workbookViewId="0">
      <selection activeCell="V9" sqref="V9:V29"/>
    </sheetView>
  </sheetViews>
  <sheetFormatPr defaultRowHeight="14.6" x14ac:dyDescent="0.4"/>
  <cols>
    <col min="5" max="5" width="8.84375" style="15"/>
    <col min="6" max="6" width="9.4609375" bestFit="1" customWidth="1"/>
    <col min="9" max="9" width="9.23046875" customWidth="1"/>
    <col min="10" max="10" width="6.84375" style="15" customWidth="1"/>
    <col min="11" max="11" width="8.69140625" customWidth="1"/>
    <col min="14" max="14" width="9.53515625" bestFit="1" customWidth="1"/>
    <col min="15" max="15" width="6.23046875" style="21" customWidth="1"/>
    <col min="18" max="18" width="7.69140625" customWidth="1"/>
    <col min="20" max="20" width="14" customWidth="1"/>
    <col min="21" max="21" width="4.69140625" customWidth="1"/>
  </cols>
  <sheetData>
    <row r="1" spans="1:37" ht="15.9" x14ac:dyDescent="0.45">
      <c r="A1" s="28" t="s">
        <v>18</v>
      </c>
      <c r="B1" s="29"/>
      <c r="C1" s="30" t="s">
        <v>23</v>
      </c>
    </row>
    <row r="2" spans="1:37" ht="15.9" x14ac:dyDescent="0.45">
      <c r="A2" s="28" t="s">
        <v>19</v>
      </c>
      <c r="B2" s="29"/>
      <c r="C2" s="30" t="s">
        <v>24</v>
      </c>
    </row>
    <row r="3" spans="1:37" ht="15.9" x14ac:dyDescent="0.45">
      <c r="A3" s="28" t="s">
        <v>20</v>
      </c>
      <c r="B3" s="29"/>
      <c r="C3" s="30" t="s">
        <v>25</v>
      </c>
    </row>
    <row r="4" spans="1:37" ht="15.9" x14ac:dyDescent="0.45">
      <c r="A4" s="28" t="s">
        <v>21</v>
      </c>
      <c r="B4" s="29"/>
      <c r="C4" s="30" t="s">
        <v>26</v>
      </c>
    </row>
    <row r="5" spans="1:37" ht="15.9" x14ac:dyDescent="0.45">
      <c r="A5" s="28" t="s">
        <v>22</v>
      </c>
      <c r="C5" s="30" t="s">
        <v>27</v>
      </c>
    </row>
    <row r="6" spans="1:37" s="8" customFormat="1" x14ac:dyDescent="0.4">
      <c r="O6" s="6"/>
    </row>
    <row r="7" spans="1:37" ht="18.45" x14ac:dyDescent="0.5">
      <c r="A7" s="26" t="s">
        <v>18</v>
      </c>
      <c r="E7" s="8"/>
      <c r="G7" s="26" t="s">
        <v>20</v>
      </c>
      <c r="J7" s="8"/>
      <c r="L7" s="26" t="s">
        <v>21</v>
      </c>
      <c r="O7" s="6"/>
      <c r="T7" s="26" t="s">
        <v>22</v>
      </c>
      <c r="AE7" s="8"/>
    </row>
    <row r="8" spans="1:37" x14ac:dyDescent="0.4">
      <c r="A8" s="1" t="s">
        <v>9</v>
      </c>
      <c r="B8" t="s">
        <v>0</v>
      </c>
      <c r="C8" t="s">
        <v>1</v>
      </c>
      <c r="D8" t="s">
        <v>2</v>
      </c>
      <c r="E8" s="8"/>
      <c r="F8" s="1" t="s">
        <v>16</v>
      </c>
      <c r="G8" t="s">
        <v>0</v>
      </c>
      <c r="H8" t="s">
        <v>1</v>
      </c>
      <c r="I8" t="s">
        <v>2</v>
      </c>
      <c r="J8" s="8"/>
      <c r="K8" s="1" t="s">
        <v>12</v>
      </c>
      <c r="L8" t="s">
        <v>0</v>
      </c>
      <c r="M8" t="s">
        <v>1</v>
      </c>
      <c r="N8" t="s">
        <v>2</v>
      </c>
      <c r="O8" s="6"/>
      <c r="P8" t="s">
        <v>14</v>
      </c>
      <c r="T8" s="27" t="s">
        <v>4</v>
      </c>
      <c r="U8" s="27"/>
      <c r="V8" s="27" t="s">
        <v>7</v>
      </c>
      <c r="AE8" s="8"/>
    </row>
    <row r="9" spans="1:37" x14ac:dyDescent="0.4">
      <c r="A9" s="1" t="s">
        <v>10</v>
      </c>
      <c r="B9">
        <v>0</v>
      </c>
      <c r="C9" s="9">
        <v>1E-4</v>
      </c>
      <c r="D9">
        <v>585.85400000000004</v>
      </c>
      <c r="E9" s="8"/>
      <c r="F9" s="1" t="s">
        <v>8</v>
      </c>
      <c r="G9" s="11">
        <f ca="1">FORECAST(F10,OFFSET(B9:B58,MATCH(F10,C9:C58,1)-1,0,2),OFFSET(C9:C58,MATCH(F10,C9:C58,1)-1,0,2))</f>
        <v>25023.2450023245</v>
      </c>
      <c r="H9" s="12">
        <f t="shared" ref="H9:H27" ca="1" si="0">IF(G9&gt;$B$58,"",FORECAST(G9,OFFSET($C$9:$C$58,MATCH(G9,$B$9:$B$58,1)-1,0,2),OFFSET($B$9:$B$58,MATCH(G9,$B$9:$B$58,1)-1,0,2)))</f>
        <v>5.1000000000000073E-3</v>
      </c>
      <c r="I9" s="13">
        <f t="shared" ref="I9:I29" ca="1" si="1">IF(G9&gt;$B$58,"",FORECAST(G9,OFFSET($D$9:$D$58,MATCH(G9,$B$9:$B$58,1)-1,0,2),OFFSET($B$9:$B$58,MATCH(G9,$B$9:$B$58,1)-1,0,2)))</f>
        <v>93.58484146908404</v>
      </c>
      <c r="J9" s="8"/>
      <c r="K9" s="1" t="s">
        <v>13</v>
      </c>
      <c r="L9" s="11">
        <f ca="1">G9-G9</f>
        <v>0</v>
      </c>
      <c r="M9">
        <f t="shared" ref="M9:M29" ca="1" si="2">H9</f>
        <v>5.1000000000000073E-3</v>
      </c>
      <c r="N9" s="7">
        <f t="shared" ref="N9:N29" ca="1" si="3">I9</f>
        <v>93.58484146908404</v>
      </c>
      <c r="O9" s="6"/>
      <c r="P9" s="5" t="s">
        <v>5</v>
      </c>
      <c r="Q9" s="3">
        <v>14.65</v>
      </c>
      <c r="S9" s="11">
        <f t="shared" ref="S9:S29" ca="1" si="4">L9</f>
        <v>0</v>
      </c>
      <c r="T9" s="4">
        <f ca="1">(1-EXP(-EXP(-(N9-$Q$9)/$Q$10)))</f>
        <v>0</v>
      </c>
      <c r="V9" s="4">
        <v>9.9999999999999995E-21</v>
      </c>
      <c r="AE9" s="8"/>
      <c r="AH9" s="4"/>
      <c r="AI9" s="4"/>
      <c r="AJ9" s="4"/>
      <c r="AK9" s="4"/>
    </row>
    <row r="10" spans="1:37" x14ac:dyDescent="0.4">
      <c r="A10" s="1" t="s">
        <v>11</v>
      </c>
      <c r="B10">
        <v>1000</v>
      </c>
      <c r="C10" s="9">
        <v>1.07E-4</v>
      </c>
      <c r="D10">
        <v>565.86699999999996</v>
      </c>
      <c r="E10" s="8"/>
      <c r="F10" s="14">
        <f>I37/10000</f>
        <v>5.1000000000000004E-3</v>
      </c>
      <c r="G10" s="11">
        <f t="shared" ref="G10:G29" ca="1" si="5">IF(($G$9+B10)&gt;$B$58,NA(),$G$9+B10)</f>
        <v>26023.2450023245</v>
      </c>
      <c r="H10" s="12">
        <f t="shared" ca="1" si="0"/>
        <v>9.5567884704788053E-3</v>
      </c>
      <c r="I10" s="13">
        <f t="shared" ca="1" si="1"/>
        <v>69.735304044630368</v>
      </c>
      <c r="J10" s="8"/>
      <c r="L10" s="11">
        <f ca="1">G10-$G$9</f>
        <v>1000</v>
      </c>
      <c r="M10">
        <f t="shared" ca="1" si="2"/>
        <v>9.5567884704788053E-3</v>
      </c>
      <c r="N10" s="7">
        <f t="shared" ca="1" si="3"/>
        <v>69.735304044630368</v>
      </c>
      <c r="O10" s="6"/>
      <c r="P10" s="5" t="s">
        <v>6</v>
      </c>
      <c r="Q10" s="3">
        <v>0.8</v>
      </c>
      <c r="S10" s="11">
        <f t="shared" ca="1" si="4"/>
        <v>1000</v>
      </c>
      <c r="T10" s="4">
        <f t="shared" ref="T10:T29" ca="1" si="6">(1-EXP(-EXP(-(N10-$Q$9)/$Q$10)))</f>
        <v>0</v>
      </c>
      <c r="V10" s="4">
        <v>9.9999999999999995E-21</v>
      </c>
      <c r="AE10" s="8"/>
      <c r="AH10" s="4"/>
      <c r="AI10" s="4"/>
      <c r="AJ10" s="4"/>
      <c r="AK10" s="4"/>
    </row>
    <row r="11" spans="1:37" x14ac:dyDescent="0.4">
      <c r="B11">
        <v>2000</v>
      </c>
      <c r="C11" s="9">
        <v>1.15E-4</v>
      </c>
      <c r="D11">
        <v>546.06799999999998</v>
      </c>
      <c r="E11" s="8"/>
      <c r="G11" s="11">
        <f t="shared" ca="1" si="5"/>
        <v>27023.2450023245</v>
      </c>
      <c r="H11" s="12">
        <f t="shared" ca="1" si="0"/>
        <v>2.0695287308228782E-2</v>
      </c>
      <c r="I11" s="13">
        <f t="shared" ca="1" si="1"/>
        <v>54.716584379358437</v>
      </c>
      <c r="J11" s="8"/>
      <c r="L11" s="11">
        <f t="shared" ref="L11:L29" ca="1" si="7">G11-$G$9</f>
        <v>2000</v>
      </c>
      <c r="M11">
        <f t="shared" ca="1" si="2"/>
        <v>2.0695287308228782E-2</v>
      </c>
      <c r="N11" s="7">
        <f t="shared" ca="1" si="3"/>
        <v>54.716584379358437</v>
      </c>
      <c r="O11" s="6"/>
      <c r="S11" s="11">
        <f t="shared" ca="1" si="4"/>
        <v>2000</v>
      </c>
      <c r="T11" s="4">
        <f t="shared" ca="1" si="6"/>
        <v>0</v>
      </c>
      <c r="V11" s="4">
        <v>9.9999999999999995E-21</v>
      </c>
      <c r="AE11" s="8"/>
      <c r="AH11" s="4"/>
      <c r="AI11" s="4"/>
      <c r="AJ11" s="4"/>
      <c r="AK11" s="4"/>
    </row>
    <row r="12" spans="1:37" x14ac:dyDescent="0.4">
      <c r="B12">
        <v>3000</v>
      </c>
      <c r="C12" s="9">
        <v>1.2400000000000001E-4</v>
      </c>
      <c r="D12">
        <v>526.45399999999995</v>
      </c>
      <c r="E12" s="8"/>
      <c r="G12" s="11">
        <f t="shared" ca="1" si="5"/>
        <v>28023.2450023245</v>
      </c>
      <c r="H12" s="12">
        <f t="shared" ca="1" si="0"/>
        <v>3.9414927940492728E-2</v>
      </c>
      <c r="I12" s="13">
        <f t="shared" ca="1" si="1"/>
        <v>48.08274941887494</v>
      </c>
      <c r="J12" s="8"/>
      <c r="L12" s="11">
        <f t="shared" ca="1" si="7"/>
        <v>3000</v>
      </c>
      <c r="M12">
        <f t="shared" ca="1" si="2"/>
        <v>3.9414927940492728E-2</v>
      </c>
      <c r="N12" s="7">
        <f t="shared" ca="1" si="3"/>
        <v>48.08274941887494</v>
      </c>
      <c r="O12" s="6"/>
      <c r="S12" s="11">
        <f t="shared" ca="1" si="4"/>
        <v>3000</v>
      </c>
      <c r="T12" s="4">
        <f t="shared" ca="1" si="6"/>
        <v>0</v>
      </c>
      <c r="V12" s="4">
        <v>6.5640000000000003E-19</v>
      </c>
      <c r="AE12" s="8"/>
      <c r="AH12" s="4"/>
      <c r="AI12" s="4"/>
      <c r="AJ12" s="4"/>
      <c r="AK12" s="4"/>
    </row>
    <row r="13" spans="1:37" x14ac:dyDescent="0.4">
      <c r="B13">
        <v>4000</v>
      </c>
      <c r="C13" s="9">
        <v>1.34E-4</v>
      </c>
      <c r="D13">
        <v>507.024</v>
      </c>
      <c r="E13" s="8"/>
      <c r="G13" s="11">
        <f t="shared" ca="1" si="5"/>
        <v>29023.2450023245</v>
      </c>
      <c r="H13" s="12">
        <f t="shared" ca="1" si="0"/>
        <v>6.3357430497443024E-2</v>
      </c>
      <c r="I13" s="13">
        <f t="shared" ca="1" si="1"/>
        <v>45.476154811715475</v>
      </c>
      <c r="J13" s="8"/>
      <c r="L13" s="11">
        <f t="shared" ca="1" si="7"/>
        <v>4000</v>
      </c>
      <c r="M13">
        <f t="shared" ca="1" si="2"/>
        <v>6.3357430497443024E-2</v>
      </c>
      <c r="N13" s="7">
        <f t="shared" ca="1" si="3"/>
        <v>45.476154811715475</v>
      </c>
      <c r="O13" s="6"/>
      <c r="S13" s="11">
        <f t="shared" ca="1" si="4"/>
        <v>4000</v>
      </c>
      <c r="T13" s="4">
        <f t="shared" ca="1" si="6"/>
        <v>0</v>
      </c>
      <c r="V13" s="4">
        <v>1.7690000000000001E-17</v>
      </c>
      <c r="AE13" s="8"/>
      <c r="AH13" s="4"/>
      <c r="AI13" s="4"/>
      <c r="AJ13" s="4"/>
      <c r="AK13" s="4"/>
    </row>
    <row r="14" spans="1:37" x14ac:dyDescent="0.4">
      <c r="B14">
        <v>5000</v>
      </c>
      <c r="C14" s="9">
        <v>1.44E-4</v>
      </c>
      <c r="D14">
        <v>487.78899999999999</v>
      </c>
      <c r="E14" s="8"/>
      <c r="G14" s="11">
        <f t="shared" ca="1" si="5"/>
        <v>30023.2450023245</v>
      </c>
      <c r="H14" s="12">
        <f t="shared" ca="1" si="0"/>
        <v>9.0274172942817255E-2</v>
      </c>
      <c r="I14" s="13">
        <f t="shared" ca="1" si="1"/>
        <v>44.068291957229192</v>
      </c>
      <c r="J14" s="8"/>
      <c r="L14" s="11">
        <f t="shared" ca="1" si="7"/>
        <v>5000</v>
      </c>
      <c r="M14">
        <f t="shared" ca="1" si="2"/>
        <v>9.0274172942817255E-2</v>
      </c>
      <c r="N14" s="7">
        <f t="shared" ca="1" si="3"/>
        <v>44.068291957229192</v>
      </c>
      <c r="O14" s="6"/>
      <c r="S14" s="11">
        <f t="shared" ca="1" si="4"/>
        <v>5000</v>
      </c>
      <c r="T14" s="4">
        <f t="shared" ca="1" si="6"/>
        <v>1.1102230246251565E-16</v>
      </c>
      <c r="V14" s="4">
        <v>1.034E-16</v>
      </c>
      <c r="AE14" s="8"/>
      <c r="AH14" s="4"/>
      <c r="AI14" s="4"/>
      <c r="AJ14" s="4"/>
      <c r="AK14" s="4"/>
    </row>
    <row r="15" spans="1:37" x14ac:dyDescent="0.4">
      <c r="B15">
        <v>6000</v>
      </c>
      <c r="C15" s="9">
        <v>1.5699999999999999E-4</v>
      </c>
      <c r="D15">
        <v>468.75099999999998</v>
      </c>
      <c r="E15" s="8"/>
      <c r="G15" s="11">
        <f t="shared" ca="1" si="5"/>
        <v>31023.2450023245</v>
      </c>
      <c r="H15" s="12">
        <f t="shared" ca="1" si="0"/>
        <v>0.11950726220362617</v>
      </c>
      <c r="I15" s="13">
        <f t="shared" ca="1" si="1"/>
        <v>42.874897257089742</v>
      </c>
      <c r="J15" s="8"/>
      <c r="L15" s="11">
        <f t="shared" ca="1" si="7"/>
        <v>6000</v>
      </c>
      <c r="M15">
        <f t="shared" ca="1" si="2"/>
        <v>0.11950726220362617</v>
      </c>
      <c r="N15" s="7">
        <f t="shared" ca="1" si="3"/>
        <v>42.874897257089742</v>
      </c>
      <c r="O15" s="6"/>
      <c r="S15" s="11">
        <f t="shared" ca="1" si="4"/>
        <v>6000</v>
      </c>
      <c r="T15" s="4">
        <f t="shared" ca="1" si="6"/>
        <v>4.4408920985006262E-16</v>
      </c>
      <c r="V15" s="4">
        <v>4.5899999999999996E-16</v>
      </c>
      <c r="AE15" s="8"/>
      <c r="AH15" s="4"/>
      <c r="AI15" s="4"/>
      <c r="AJ15" s="4"/>
      <c r="AK15" s="4"/>
    </row>
    <row r="16" spans="1:37" x14ac:dyDescent="0.4">
      <c r="B16">
        <v>7000</v>
      </c>
      <c r="C16" s="9">
        <v>1.7000000000000001E-4</v>
      </c>
      <c r="D16">
        <v>449.916</v>
      </c>
      <c r="E16" s="8"/>
      <c r="G16" s="11">
        <f t="shared" ca="1" si="5"/>
        <v>32023.2450023245</v>
      </c>
      <c r="H16" s="12">
        <f t="shared" ca="1" si="0"/>
        <v>0.15125157833565805</v>
      </c>
      <c r="I16" s="13">
        <f t="shared" ca="1" si="1"/>
        <v>41.620526266852615</v>
      </c>
      <c r="J16" s="8"/>
      <c r="L16" s="11">
        <f t="shared" ca="1" si="7"/>
        <v>7000</v>
      </c>
      <c r="M16">
        <f t="shared" ca="1" si="2"/>
        <v>0.15125157833565805</v>
      </c>
      <c r="N16" s="7">
        <f t="shared" ca="1" si="3"/>
        <v>41.620526266852615</v>
      </c>
      <c r="O16" s="6"/>
      <c r="S16" s="11">
        <f t="shared" ca="1" si="4"/>
        <v>7000</v>
      </c>
      <c r="T16" s="4">
        <f t="shared" ca="1" si="6"/>
        <v>2.3314683517128287E-15</v>
      </c>
      <c r="V16" s="4">
        <v>2.195E-15</v>
      </c>
      <c r="AE16" s="8"/>
      <c r="AH16" s="4"/>
      <c r="AI16" s="4"/>
      <c r="AJ16" s="4"/>
      <c r="AK16" s="4"/>
    </row>
    <row r="17" spans="2:37" x14ac:dyDescent="0.4">
      <c r="B17">
        <v>8000</v>
      </c>
      <c r="C17" s="9">
        <v>1.85E-4</v>
      </c>
      <c r="D17">
        <v>431.28699999999998</v>
      </c>
      <c r="E17" s="8"/>
      <c r="G17" s="11">
        <f t="shared" ca="1" si="5"/>
        <v>33023.245002324504</v>
      </c>
      <c r="H17" s="12">
        <f t="shared" ca="1" si="0"/>
        <v>0.18603639888423995</v>
      </c>
      <c r="I17" s="13">
        <f t="shared" ca="1" si="1"/>
        <v>40.264759646675962</v>
      </c>
      <c r="J17" s="8"/>
      <c r="L17" s="11">
        <f t="shared" ca="1" si="7"/>
        <v>8000.0000000000036</v>
      </c>
      <c r="M17">
        <f t="shared" ca="1" si="2"/>
        <v>0.18603639888423995</v>
      </c>
      <c r="N17" s="7">
        <f t="shared" ca="1" si="3"/>
        <v>40.264759646675962</v>
      </c>
      <c r="O17" s="6"/>
      <c r="S17" s="11">
        <f t="shared" ca="1" si="4"/>
        <v>8000.0000000000036</v>
      </c>
      <c r="T17" s="4">
        <f t="shared" ca="1" si="6"/>
        <v>1.2434497875801753E-14</v>
      </c>
      <c r="V17" s="4">
        <v>1.1929999999999999E-14</v>
      </c>
      <c r="AE17" s="8"/>
      <c r="AH17" s="4"/>
      <c r="AI17" s="4"/>
      <c r="AJ17" s="4"/>
      <c r="AK17" s="4"/>
    </row>
    <row r="18" spans="2:37" x14ac:dyDescent="0.4">
      <c r="B18">
        <v>9000</v>
      </c>
      <c r="C18" s="9">
        <v>2.02E-4</v>
      </c>
      <c r="D18">
        <v>412.86900000000003</v>
      </c>
      <c r="E18" s="8"/>
      <c r="G18" s="11">
        <f t="shared" ca="1" si="5"/>
        <v>34023.245002324504</v>
      </c>
      <c r="H18" s="12">
        <f t="shared" ca="1" si="0"/>
        <v>0.22452995583449553</v>
      </c>
      <c r="I18" s="13">
        <f t="shared" ca="1" si="1"/>
        <v>38.834225011622493</v>
      </c>
      <c r="J18" s="8"/>
      <c r="L18" s="11">
        <f t="shared" ca="1" si="7"/>
        <v>9000.0000000000036</v>
      </c>
      <c r="M18">
        <f t="shared" ca="1" si="2"/>
        <v>0.22452995583449553</v>
      </c>
      <c r="N18" s="7">
        <f t="shared" ca="1" si="3"/>
        <v>38.834225011622493</v>
      </c>
      <c r="O18" s="6"/>
      <c r="S18" s="11">
        <f t="shared" ca="1" si="4"/>
        <v>9000.0000000000036</v>
      </c>
      <c r="T18" s="4">
        <f t="shared" ca="1" si="6"/>
        <v>7.4273920347422973E-14</v>
      </c>
      <c r="V18" s="4">
        <v>7.1260000000000004E-14</v>
      </c>
      <c r="AE18" s="8"/>
      <c r="AH18" s="4"/>
      <c r="AI18" s="4"/>
      <c r="AJ18" s="4"/>
      <c r="AK18" s="4"/>
    </row>
    <row r="19" spans="2:37" x14ac:dyDescent="0.4">
      <c r="B19">
        <v>10000</v>
      </c>
      <c r="C19" s="9">
        <v>2.2100000000000001E-4</v>
      </c>
      <c r="D19">
        <v>394.66800000000001</v>
      </c>
      <c r="E19" s="8"/>
      <c r="G19" s="11">
        <f t="shared" ca="1" si="5"/>
        <v>35023.245002324504</v>
      </c>
      <c r="H19" s="12">
        <f t="shared" ca="1" si="0"/>
        <v>0.26745389958159005</v>
      </c>
      <c r="I19" s="13">
        <f t="shared" ca="1" si="1"/>
        <v>37.380760111576009</v>
      </c>
      <c r="J19" s="8"/>
      <c r="L19" s="11">
        <f t="shared" ca="1" si="7"/>
        <v>10000.000000000004</v>
      </c>
      <c r="M19">
        <f t="shared" ca="1" si="2"/>
        <v>0.26745389958159005</v>
      </c>
      <c r="N19" s="7">
        <f t="shared" ca="1" si="3"/>
        <v>37.380760111576009</v>
      </c>
      <c r="O19" s="6"/>
      <c r="S19" s="11">
        <f t="shared" ca="1" si="4"/>
        <v>10000.000000000004</v>
      </c>
      <c r="T19" s="4">
        <f t="shared" ca="1" si="6"/>
        <v>4.5730086384310198E-13</v>
      </c>
      <c r="V19" s="4">
        <v>4.3810000000000002E-13</v>
      </c>
      <c r="AE19" s="8"/>
      <c r="AH19" s="4"/>
      <c r="AI19" s="4"/>
      <c r="AJ19" s="4"/>
      <c r="AK19" s="4"/>
    </row>
    <row r="20" spans="2:37" x14ac:dyDescent="0.4">
      <c r="B20">
        <v>11000</v>
      </c>
      <c r="C20" s="9">
        <v>2.43E-4</v>
      </c>
      <c r="D20">
        <v>376.68799999999999</v>
      </c>
      <c r="E20" s="8"/>
      <c r="G20" s="11">
        <f t="shared" ca="1" si="5"/>
        <v>36023.245002324504</v>
      </c>
      <c r="H20" s="12">
        <f t="shared" ca="1" si="0"/>
        <v>0.31560392561599282</v>
      </c>
      <c r="I20" s="13">
        <f t="shared" ca="1" si="1"/>
        <v>35.907411436541146</v>
      </c>
      <c r="J20" s="8"/>
      <c r="L20" s="11">
        <f t="shared" ca="1" si="7"/>
        <v>11000.000000000004</v>
      </c>
      <c r="M20">
        <f t="shared" ca="1" si="2"/>
        <v>0.31560392561599282</v>
      </c>
      <c r="N20" s="7">
        <f t="shared" ca="1" si="3"/>
        <v>35.907411436541146</v>
      </c>
      <c r="O20" s="6"/>
      <c r="S20" s="11">
        <f t="shared" ca="1" si="4"/>
        <v>11000.000000000004</v>
      </c>
      <c r="T20" s="4">
        <f t="shared" ca="1" si="6"/>
        <v>2.8842483956736942E-12</v>
      </c>
      <c r="V20" s="4">
        <v>2.7620000000000001E-12</v>
      </c>
      <c r="AE20" s="8"/>
      <c r="AH20" s="4"/>
      <c r="AI20" s="4"/>
      <c r="AJ20" s="4"/>
      <c r="AK20" s="4"/>
    </row>
    <row r="21" spans="2:37" x14ac:dyDescent="0.4">
      <c r="B21">
        <v>12000</v>
      </c>
      <c r="C21" s="9">
        <v>2.6800000000000001E-4</v>
      </c>
      <c r="D21">
        <v>358.93299999999999</v>
      </c>
      <c r="E21" s="8"/>
      <c r="G21" s="11">
        <f t="shared" ca="1" si="5"/>
        <v>37023.245002324504</v>
      </c>
      <c r="H21" s="12">
        <f t="shared" ca="1" si="0"/>
        <v>0.36997870571827085</v>
      </c>
      <c r="I21" s="13">
        <f t="shared" ca="1" si="1"/>
        <v>34.41903951650395</v>
      </c>
      <c r="J21" s="8"/>
      <c r="L21" s="11">
        <f t="shared" ca="1" si="7"/>
        <v>12000.000000000004</v>
      </c>
      <c r="M21">
        <f t="shared" ca="1" si="2"/>
        <v>0.36997870571827085</v>
      </c>
      <c r="N21" s="7">
        <f t="shared" ca="1" si="3"/>
        <v>34.41903951650395</v>
      </c>
      <c r="O21" s="6"/>
      <c r="S21" s="11">
        <f t="shared" ca="1" si="4"/>
        <v>12000.000000000004</v>
      </c>
      <c r="T21" s="4">
        <f t="shared" ca="1" si="6"/>
        <v>1.8536172596839151E-11</v>
      </c>
      <c r="V21" s="4">
        <v>1.7740000000000002E-11</v>
      </c>
      <c r="AE21" s="8"/>
      <c r="AH21" s="4"/>
      <c r="AI21" s="4"/>
      <c r="AJ21" s="4"/>
      <c r="AK21" s="4"/>
    </row>
    <row r="22" spans="2:37" x14ac:dyDescent="0.4">
      <c r="B22">
        <v>13000</v>
      </c>
      <c r="C22" s="9">
        <v>2.9599999999999998E-4</v>
      </c>
      <c r="D22">
        <v>341.40899999999999</v>
      </c>
      <c r="E22" s="8"/>
      <c r="G22" s="11">
        <f t="shared" ca="1" si="5"/>
        <v>38023.245002324504</v>
      </c>
      <c r="H22" s="12">
        <f t="shared" ca="1" si="0"/>
        <v>0.4318241427243148</v>
      </c>
      <c r="I22" s="13">
        <f t="shared" ca="1" si="1"/>
        <v>32.91434216643421</v>
      </c>
      <c r="J22" s="8"/>
      <c r="L22" s="11">
        <f t="shared" ca="1" si="7"/>
        <v>13000.000000000004</v>
      </c>
      <c r="M22">
        <f t="shared" ca="1" si="2"/>
        <v>0.4318241427243148</v>
      </c>
      <c r="N22" s="7">
        <f t="shared" ca="1" si="3"/>
        <v>32.91434216643421</v>
      </c>
      <c r="O22" s="6"/>
      <c r="S22" s="11">
        <f t="shared" ca="1" si="4"/>
        <v>13000.000000000004</v>
      </c>
      <c r="T22" s="4">
        <f t="shared" ca="1" si="6"/>
        <v>1.2158252182814522E-10</v>
      </c>
      <c r="V22" s="4">
        <v>1.163E-10</v>
      </c>
      <c r="AE22" s="8"/>
      <c r="AH22" s="4"/>
      <c r="AI22" s="4"/>
      <c r="AJ22" s="4"/>
      <c r="AK22" s="4"/>
    </row>
    <row r="23" spans="2:37" x14ac:dyDescent="0.4">
      <c r="B23">
        <v>14000</v>
      </c>
      <c r="C23" s="9">
        <v>3.2899999999999997E-4</v>
      </c>
      <c r="D23">
        <v>324.12200000000001</v>
      </c>
      <c r="E23" s="8"/>
      <c r="G23" s="11">
        <f t="shared" ca="1" si="5"/>
        <v>39023.245002324504</v>
      </c>
      <c r="H23" s="12">
        <f t="shared" ca="1" si="0"/>
        <v>0.50277374198047431</v>
      </c>
      <c r="I23" s="13">
        <f t="shared" ca="1" si="1"/>
        <v>31.379737796373767</v>
      </c>
      <c r="J23" s="8"/>
      <c r="L23" s="11">
        <f t="shared" ca="1" si="7"/>
        <v>14000.000000000004</v>
      </c>
      <c r="M23">
        <f t="shared" ca="1" si="2"/>
        <v>0.50277374198047431</v>
      </c>
      <c r="N23" s="7">
        <f t="shared" ca="1" si="3"/>
        <v>31.379737796373767</v>
      </c>
      <c r="O23" s="6"/>
      <c r="S23" s="11">
        <f t="shared" ca="1" si="4"/>
        <v>14000.000000000004</v>
      </c>
      <c r="T23" s="4">
        <f t="shared" ca="1" si="6"/>
        <v>8.2786399957512913E-10</v>
      </c>
      <c r="V23" s="4">
        <v>7.9120000000000002E-10</v>
      </c>
      <c r="AE23" s="8"/>
      <c r="AH23" s="4"/>
      <c r="AI23" s="4"/>
      <c r="AJ23" s="4"/>
      <c r="AK23" s="4"/>
    </row>
    <row r="24" spans="2:37" x14ac:dyDescent="0.4">
      <c r="B24">
        <v>15000</v>
      </c>
      <c r="C24" s="9">
        <v>3.68E-4</v>
      </c>
      <c r="D24">
        <v>306.76900000000001</v>
      </c>
      <c r="E24" s="8"/>
      <c r="G24" s="11">
        <f t="shared" ca="1" si="5"/>
        <v>40023.245002324504</v>
      </c>
      <c r="H24" s="12">
        <f t="shared" ca="1" si="0"/>
        <v>0.58504363598326359</v>
      </c>
      <c r="I24" s="13">
        <f t="shared" ca="1" si="1"/>
        <v>29.819296141329609</v>
      </c>
      <c r="J24" s="8"/>
      <c r="L24" s="11">
        <f t="shared" ca="1" si="7"/>
        <v>15000.000000000004</v>
      </c>
      <c r="M24">
        <f t="shared" ca="1" si="2"/>
        <v>0.58504363598326359</v>
      </c>
      <c r="N24" s="7">
        <f t="shared" ca="1" si="3"/>
        <v>29.819296141329609</v>
      </c>
      <c r="O24" s="6"/>
      <c r="S24" s="11">
        <f t="shared" ca="1" si="4"/>
        <v>15000.000000000004</v>
      </c>
      <c r="T24" s="4">
        <f t="shared" ca="1" si="6"/>
        <v>5.8220105403350431E-9</v>
      </c>
      <c r="V24" s="4">
        <v>5.5610000000000001E-9</v>
      </c>
      <c r="AE24" s="8"/>
      <c r="AH24" s="4"/>
      <c r="AI24" s="4"/>
      <c r="AJ24" s="4"/>
      <c r="AK24" s="4"/>
    </row>
    <row r="25" spans="2:37" x14ac:dyDescent="0.4">
      <c r="B25">
        <v>16000</v>
      </c>
      <c r="C25" s="9">
        <v>4.1899999999999999E-4</v>
      </c>
      <c r="D25">
        <v>287.84699999999998</v>
      </c>
      <c r="E25" s="8"/>
      <c r="G25" s="11">
        <f t="shared" ca="1" si="5"/>
        <v>41023.245002324504</v>
      </c>
      <c r="H25" s="12">
        <f t="shared" ca="1" si="0"/>
        <v>0.68150995304509632</v>
      </c>
      <c r="I25" s="13">
        <f t="shared" ca="1" si="1"/>
        <v>28.239715016271489</v>
      </c>
      <c r="J25" s="8"/>
      <c r="L25" s="11">
        <f t="shared" ca="1" si="7"/>
        <v>16000.000000000004</v>
      </c>
      <c r="M25">
        <f t="shared" ca="1" si="2"/>
        <v>0.68150995304509632</v>
      </c>
      <c r="N25" s="7">
        <f t="shared" ca="1" si="3"/>
        <v>28.239715016271489</v>
      </c>
      <c r="O25" s="6"/>
      <c r="S25" s="11">
        <f t="shared" ca="1" si="4"/>
        <v>16000.000000000004</v>
      </c>
      <c r="T25" s="4">
        <f t="shared" ca="1" si="6"/>
        <v>4.1935052208508239E-8</v>
      </c>
      <c r="V25" s="4">
        <v>4.0030000000000002E-8</v>
      </c>
      <c r="AE25" s="8"/>
      <c r="AH25" s="4"/>
      <c r="AI25" s="4"/>
      <c r="AJ25" s="4"/>
      <c r="AK25" s="4"/>
    </row>
    <row r="26" spans="2:37" x14ac:dyDescent="0.4">
      <c r="B26">
        <v>17000</v>
      </c>
      <c r="C26" s="9">
        <v>4.8099999999999998E-4</v>
      </c>
      <c r="D26">
        <v>268.70499999999998</v>
      </c>
      <c r="E26" s="8"/>
      <c r="G26" s="11">
        <f t="shared" ca="1" si="5"/>
        <v>42023.245002324504</v>
      </c>
      <c r="H26" s="12">
        <f t="shared" ca="1" si="0"/>
        <v>0.79610162854486344</v>
      </c>
      <c r="I26" s="13">
        <f t="shared" ca="1" si="1"/>
        <v>26.634901441190138</v>
      </c>
      <c r="J26" s="8"/>
      <c r="L26" s="11">
        <f t="shared" ca="1" si="7"/>
        <v>17000.000000000004</v>
      </c>
      <c r="M26">
        <f t="shared" ca="1" si="2"/>
        <v>0.79610162854486344</v>
      </c>
      <c r="N26" s="7">
        <f t="shared" ca="1" si="3"/>
        <v>26.634901441190138</v>
      </c>
      <c r="O26" s="6"/>
      <c r="S26" s="11">
        <f t="shared" ca="1" si="4"/>
        <v>17000.000000000004</v>
      </c>
      <c r="T26" s="4">
        <f t="shared" ca="1" si="6"/>
        <v>3.1173045234034191E-7</v>
      </c>
      <c r="V26" s="4">
        <v>2.9719999999999999E-7</v>
      </c>
      <c r="AE26" s="8"/>
      <c r="AH26" s="4"/>
      <c r="AI26" s="4"/>
      <c r="AJ26" s="4"/>
      <c r="AK26" s="4"/>
    </row>
    <row r="27" spans="2:37" x14ac:dyDescent="0.4">
      <c r="B27">
        <v>18000</v>
      </c>
      <c r="C27" s="9">
        <v>5.5900000000000004E-4</v>
      </c>
      <c r="D27">
        <v>249.60599999999999</v>
      </c>
      <c r="E27" s="8"/>
      <c r="G27" s="11">
        <f t="shared" ca="1" si="5"/>
        <v>43023.245002324504</v>
      </c>
      <c r="H27" s="12">
        <f t="shared" ca="1" si="0"/>
        <v>0.93444912040911277</v>
      </c>
      <c r="I27" s="13">
        <f t="shared" ca="1" si="1"/>
        <v>24.994785681078568</v>
      </c>
      <c r="J27" s="8"/>
      <c r="L27" s="11">
        <f t="shared" ca="1" si="7"/>
        <v>18000.000000000004</v>
      </c>
      <c r="M27">
        <f t="shared" ca="1" si="2"/>
        <v>0.93444912040911277</v>
      </c>
      <c r="N27" s="7">
        <f t="shared" ca="1" si="3"/>
        <v>24.994785681078568</v>
      </c>
      <c r="O27" s="6"/>
      <c r="S27" s="11">
        <f t="shared" ca="1" si="4"/>
        <v>18000.000000000004</v>
      </c>
      <c r="T27" s="4">
        <f t="shared" ca="1" si="6"/>
        <v>2.4218391858621402E-6</v>
      </c>
      <c r="V27" s="4">
        <v>2.306E-6</v>
      </c>
      <c r="AE27" s="8"/>
      <c r="AH27" s="4"/>
      <c r="AI27" s="4"/>
      <c r="AJ27" s="4"/>
      <c r="AK27" s="4"/>
    </row>
    <row r="28" spans="2:37" x14ac:dyDescent="0.4">
      <c r="B28">
        <v>19000</v>
      </c>
      <c r="C28" s="9">
        <v>6.5700000000000003E-4</v>
      </c>
      <c r="D28">
        <v>230.672</v>
      </c>
      <c r="E28" s="8"/>
      <c r="G28" s="11">
        <f t="shared" ca="1" si="5"/>
        <v>44023.245002324504</v>
      </c>
      <c r="H28" s="12">
        <f ca="1">IF(G28&gt;$B$58,"x",FORECAST(G28,OFFSET($C$9:$C$58,MATCH(G28,$B$9:$B$58,1)-1,0,2),OFFSET($B$9:$B$58,MATCH(G28,$B$9:$B$58,1)-1,0,2)))</f>
        <v>1.1050457252440733</v>
      </c>
      <c r="I28" s="13">
        <f t="shared" ca="1" si="1"/>
        <v>23.306112040911202</v>
      </c>
      <c r="J28" s="8"/>
      <c r="L28" s="11">
        <f ca="1">G28-$G$9</f>
        <v>19000.000000000004</v>
      </c>
      <c r="M28">
        <f t="shared" ca="1" si="2"/>
        <v>1.1050457252440733</v>
      </c>
      <c r="N28" s="7">
        <f t="shared" ca="1" si="3"/>
        <v>23.306112040911202</v>
      </c>
      <c r="O28" s="6"/>
      <c r="S28" s="11">
        <f t="shared" ca="1" si="4"/>
        <v>19000.000000000004</v>
      </c>
      <c r="T28" s="4">
        <f t="shared" ca="1" si="6"/>
        <v>1.9992566119952926E-5</v>
      </c>
      <c r="V28" s="4">
        <v>1.9000000000000001E-5</v>
      </c>
      <c r="AE28" s="8"/>
      <c r="AH28" s="4"/>
      <c r="AI28" s="4"/>
      <c r="AJ28" s="4"/>
      <c r="AK28" s="4"/>
    </row>
    <row r="29" spans="2:37" x14ac:dyDescent="0.4">
      <c r="B29">
        <v>20000</v>
      </c>
      <c r="C29" s="9">
        <v>7.8200000000000003E-4</v>
      </c>
      <c r="D29">
        <v>211.952</v>
      </c>
      <c r="E29" s="8"/>
      <c r="G29" s="11">
        <f t="shared" ca="1" si="5"/>
        <v>45023.245002324504</v>
      </c>
      <c r="H29" s="12">
        <f ca="1">IF(G29&gt;$B$58,"x",FORECAST(G29,OFFSET($C$9:$C$58,MATCH(G29,$B$9:$B$58,1)-1,0,2),OFFSET($B$9:$B$58,MATCH(G29,$B$9:$B$58,1)-1,0,2)))</f>
        <v>1.3213718066015829</v>
      </c>
      <c r="I29" s="13">
        <f t="shared" ca="1" si="1"/>
        <v>21.543090655509062</v>
      </c>
      <c r="J29" s="8"/>
      <c r="L29" s="11">
        <f t="shared" ca="1" si="7"/>
        <v>20000.000000000004</v>
      </c>
      <c r="M29">
        <f t="shared" ca="1" si="2"/>
        <v>1.3213718066015829</v>
      </c>
      <c r="N29" s="7">
        <f t="shared" ca="1" si="3"/>
        <v>21.543090655509062</v>
      </c>
      <c r="O29" s="6"/>
      <c r="S29" s="11">
        <f t="shared" ca="1" si="4"/>
        <v>20000.000000000004</v>
      </c>
      <c r="T29" s="4">
        <f t="shared" ca="1" si="6"/>
        <v>1.8110132496729214E-4</v>
      </c>
      <c r="V29" s="4">
        <v>1.7119999999999999E-4</v>
      </c>
      <c r="AE29" s="8"/>
      <c r="AH29" s="4"/>
      <c r="AI29" s="4"/>
      <c r="AJ29" s="4"/>
      <c r="AK29" s="4"/>
    </row>
    <row r="30" spans="2:37" x14ac:dyDescent="0.4">
      <c r="B30">
        <v>21000</v>
      </c>
      <c r="C30" s="9">
        <v>9.7499999999999996E-4</v>
      </c>
      <c r="D30">
        <v>190.41900000000001</v>
      </c>
      <c r="E30" s="8"/>
      <c r="G30" s="11"/>
      <c r="H30" s="12"/>
      <c r="I30" s="13"/>
      <c r="J30" s="8"/>
      <c r="L30" s="11"/>
      <c r="N30" s="7"/>
      <c r="O30" s="6"/>
      <c r="AE30" s="22"/>
      <c r="AF30" s="4"/>
      <c r="AG30" s="4"/>
    </row>
    <row r="31" spans="2:37" x14ac:dyDescent="0.4">
      <c r="B31">
        <v>22000</v>
      </c>
      <c r="C31" s="9">
        <v>1.258E-3</v>
      </c>
      <c r="D31">
        <v>168.38200000000001</v>
      </c>
      <c r="E31" s="8"/>
      <c r="G31" s="16"/>
      <c r="H31" s="16"/>
      <c r="I31" s="13"/>
      <c r="J31" s="8"/>
      <c r="L31" s="11"/>
      <c r="N31" s="7"/>
      <c r="O31" s="6"/>
      <c r="AE31" s="22"/>
      <c r="AF31" s="4"/>
      <c r="AG31" s="4"/>
    </row>
    <row r="32" spans="2:37" x14ac:dyDescent="0.4">
      <c r="B32">
        <v>23000</v>
      </c>
      <c r="C32" s="9">
        <v>1.7210000000000001E-3</v>
      </c>
      <c r="D32">
        <v>145.05500000000001</v>
      </c>
      <c r="E32" s="8"/>
      <c r="F32" s="8"/>
      <c r="G32" s="8"/>
      <c r="H32" s="17"/>
      <c r="I32" s="18"/>
      <c r="J32" s="8"/>
      <c r="K32" s="8"/>
      <c r="L32" s="19"/>
      <c r="M32" s="8"/>
      <c r="N32" s="20"/>
      <c r="O32" s="6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22"/>
      <c r="AF32" s="4"/>
      <c r="AG32" s="4"/>
    </row>
    <row r="33" spans="1:33" x14ac:dyDescent="0.4">
      <c r="B33">
        <v>24000</v>
      </c>
      <c r="C33" s="9">
        <v>2.5560000000000001E-3</v>
      </c>
      <c r="D33">
        <v>120.657</v>
      </c>
      <c r="E33" s="8"/>
      <c r="H33" s="10"/>
      <c r="N33" s="7"/>
      <c r="AE33" s="4"/>
      <c r="AF33" s="4"/>
      <c r="AG33" s="4"/>
    </row>
    <row r="34" spans="1:33" ht="18.45" x14ac:dyDescent="0.5">
      <c r="A34" s="26" t="s">
        <v>19</v>
      </c>
      <c r="B34">
        <v>25000</v>
      </c>
      <c r="C34" s="10">
        <v>5.0000000000000001E-3</v>
      </c>
      <c r="D34">
        <v>94.144000000000005</v>
      </c>
      <c r="E34" s="8"/>
      <c r="I34" s="31"/>
      <c r="J34" s="31"/>
      <c r="K34" s="31"/>
      <c r="L34" s="31"/>
      <c r="N34" s="7"/>
      <c r="AE34" s="4"/>
      <c r="AF34" s="4"/>
      <c r="AG34" s="4"/>
    </row>
    <row r="35" spans="1:33" x14ac:dyDescent="0.4">
      <c r="B35">
        <v>26000</v>
      </c>
      <c r="C35" s="9">
        <v>9.3019999999999995E-3</v>
      </c>
      <c r="D35">
        <v>70.088999999999999</v>
      </c>
      <c r="E35" s="8"/>
      <c r="I35" s="7"/>
      <c r="N35" s="7"/>
      <c r="AE35" s="4"/>
      <c r="AF35" s="4"/>
      <c r="AG35" s="4"/>
    </row>
    <row r="36" spans="1:33" ht="18.45" x14ac:dyDescent="0.5">
      <c r="B36">
        <v>27000</v>
      </c>
      <c r="C36" s="9">
        <v>2.0263E-2</v>
      </c>
      <c r="D36">
        <v>54.872999999999998</v>
      </c>
      <c r="E36" s="8"/>
      <c r="F36" s="31" t="s">
        <v>17</v>
      </c>
      <c r="G36" s="31"/>
      <c r="H36" s="31"/>
      <c r="I36" s="31"/>
      <c r="J36" s="31"/>
      <c r="K36" s="31"/>
      <c r="N36" s="7"/>
      <c r="AE36" s="4"/>
      <c r="AF36" s="4"/>
      <c r="AG36" s="4"/>
    </row>
    <row r="37" spans="1:33" ht="18.45" x14ac:dyDescent="0.5">
      <c r="B37">
        <v>28000</v>
      </c>
      <c r="C37" s="9">
        <v>3.8859999999999999E-2</v>
      </c>
      <c r="D37">
        <v>48.143999999999998</v>
      </c>
      <c r="E37" s="8"/>
      <c r="F37" s="24"/>
      <c r="G37" s="24"/>
      <c r="H37" s="24"/>
      <c r="I37" s="24">
        <v>51</v>
      </c>
      <c r="J37" s="24"/>
      <c r="K37" s="24"/>
      <c r="N37" s="7"/>
      <c r="Q37" s="23"/>
      <c r="R37" s="23"/>
      <c r="S37" s="23"/>
      <c r="T37" s="23"/>
      <c r="U37" s="23"/>
      <c r="V37" s="23"/>
      <c r="AE37" s="4"/>
      <c r="AF37" s="4"/>
      <c r="AG37" s="4"/>
    </row>
    <row r="38" spans="1:33" x14ac:dyDescent="0.4">
      <c r="B38">
        <v>29000</v>
      </c>
      <c r="C38" s="9">
        <v>6.2732999999999997E-2</v>
      </c>
      <c r="D38">
        <v>45.509</v>
      </c>
      <c r="E38" s="8"/>
      <c r="F38" s="24"/>
      <c r="G38" s="24"/>
      <c r="H38" s="24"/>
      <c r="I38" s="25"/>
      <c r="J38" s="24"/>
      <c r="K38" s="24"/>
      <c r="N38" s="7"/>
      <c r="AE38" s="4"/>
      <c r="AF38" s="4"/>
      <c r="AG38" s="4"/>
    </row>
    <row r="39" spans="1:33" x14ac:dyDescent="0.4">
      <c r="B39">
        <v>30000</v>
      </c>
      <c r="C39" s="9">
        <v>8.9595999999999995E-2</v>
      </c>
      <c r="D39">
        <v>44.095999999999997</v>
      </c>
      <c r="E39" s="8"/>
      <c r="I39" s="7"/>
      <c r="N39" s="7"/>
      <c r="AE39" s="4"/>
      <c r="AF39" s="4"/>
      <c r="AG39" s="4"/>
    </row>
    <row r="40" spans="1:33" x14ac:dyDescent="0.4">
      <c r="B40">
        <v>31000</v>
      </c>
      <c r="C40" s="9">
        <v>0.118771</v>
      </c>
      <c r="D40">
        <v>42.904000000000003</v>
      </c>
      <c r="E40" s="8"/>
      <c r="I40" s="7"/>
      <c r="N40" s="7"/>
      <c r="T40" s="2"/>
    </row>
    <row r="41" spans="1:33" x14ac:dyDescent="0.4">
      <c r="B41">
        <v>32000</v>
      </c>
      <c r="C41" s="9">
        <v>0.150445</v>
      </c>
      <c r="D41">
        <v>41.652000000000001</v>
      </c>
      <c r="E41" s="8"/>
    </row>
    <row r="42" spans="1:33" x14ac:dyDescent="0.4">
      <c r="B42">
        <v>33000</v>
      </c>
      <c r="C42" s="9">
        <v>0.185144</v>
      </c>
      <c r="D42">
        <v>40.298000000000002</v>
      </c>
      <c r="E42" s="8"/>
    </row>
    <row r="43" spans="1:33" x14ac:dyDescent="0.4">
      <c r="B43">
        <v>34000</v>
      </c>
      <c r="C43" s="9">
        <v>0.22353500000000001</v>
      </c>
      <c r="D43">
        <v>38.868000000000002</v>
      </c>
      <c r="E43" s="8"/>
    </row>
    <row r="44" spans="1:33" x14ac:dyDescent="0.4">
      <c r="B44">
        <v>35000</v>
      </c>
      <c r="C44" s="9">
        <v>0.26633800000000002</v>
      </c>
      <c r="D44">
        <v>37.414999999999999</v>
      </c>
      <c r="E44" s="8"/>
    </row>
    <row r="45" spans="1:33" x14ac:dyDescent="0.4">
      <c r="B45">
        <v>36000</v>
      </c>
      <c r="C45" s="9">
        <v>0.31434400000000001</v>
      </c>
      <c r="D45">
        <v>35.942</v>
      </c>
      <c r="E45" s="8"/>
    </row>
    <row r="46" spans="1:33" x14ac:dyDescent="0.4">
      <c r="B46">
        <v>37000</v>
      </c>
      <c r="C46" s="9">
        <v>0.36854599999999998</v>
      </c>
      <c r="D46">
        <v>34.454000000000001</v>
      </c>
      <c r="E46" s="8"/>
    </row>
    <row r="47" spans="1:33" x14ac:dyDescent="0.4">
      <c r="B47">
        <v>38000</v>
      </c>
      <c r="C47" s="9">
        <v>0.43018099999999998</v>
      </c>
      <c r="D47">
        <v>32.950000000000003</v>
      </c>
      <c r="E47" s="8"/>
    </row>
    <row r="48" spans="1:33" x14ac:dyDescent="0.4">
      <c r="B48">
        <v>39000</v>
      </c>
      <c r="C48" s="9">
        <v>0.50086900000000001</v>
      </c>
      <c r="D48">
        <v>31.416</v>
      </c>
      <c r="E48" s="8"/>
    </row>
    <row r="49" spans="1:5" x14ac:dyDescent="0.4">
      <c r="B49">
        <v>40000</v>
      </c>
      <c r="C49" s="9">
        <v>0.58281099999999997</v>
      </c>
      <c r="D49">
        <v>29.856000000000002</v>
      </c>
      <c r="E49" s="8"/>
    </row>
    <row r="50" spans="1:5" x14ac:dyDescent="0.4">
      <c r="B50">
        <v>41000</v>
      </c>
      <c r="C50" s="9">
        <v>0.67885899999999999</v>
      </c>
      <c r="D50">
        <v>28.277000000000001</v>
      </c>
      <c r="E50" s="8"/>
    </row>
    <row r="51" spans="1:5" x14ac:dyDescent="0.4">
      <c r="B51">
        <v>42000</v>
      </c>
      <c r="C51" s="9">
        <v>0.79290300000000002</v>
      </c>
      <c r="D51">
        <v>26.672999999999998</v>
      </c>
      <c r="E51" s="8"/>
    </row>
    <row r="52" spans="1:5" x14ac:dyDescent="0.4">
      <c r="B52">
        <v>43000</v>
      </c>
      <c r="C52" s="9">
        <v>0.930508</v>
      </c>
      <c r="D52">
        <v>25.033999999999999</v>
      </c>
      <c r="E52" s="8"/>
    </row>
    <row r="53" spans="1:5" x14ac:dyDescent="0.4">
      <c r="B53">
        <v>44000</v>
      </c>
      <c r="C53" s="9">
        <v>1.100055</v>
      </c>
      <c r="D53">
        <v>23.347000000000001</v>
      </c>
      <c r="E53" s="8"/>
    </row>
    <row r="54" spans="1:5" x14ac:dyDescent="0.4">
      <c r="B54">
        <v>45000</v>
      </c>
      <c r="C54" s="9">
        <v>1.314756</v>
      </c>
      <c r="D54">
        <v>21.588000000000001</v>
      </c>
      <c r="E54" s="8"/>
    </row>
    <row r="55" spans="1:5" x14ac:dyDescent="0.4">
      <c r="B55">
        <v>46000</v>
      </c>
      <c r="C55" s="9">
        <v>1.5993679999999999</v>
      </c>
      <c r="D55">
        <v>19.655999999999999</v>
      </c>
      <c r="E55" s="8"/>
    </row>
    <row r="56" spans="1:5" x14ac:dyDescent="0.4">
      <c r="B56">
        <v>47000</v>
      </c>
      <c r="C56" s="9">
        <v>2.006993</v>
      </c>
      <c r="D56">
        <v>17.484999999999999</v>
      </c>
      <c r="E56" s="8"/>
    </row>
    <row r="57" spans="1:5" x14ac:dyDescent="0.4">
      <c r="B57">
        <v>48000</v>
      </c>
      <c r="C57" s="9">
        <v>2.721695</v>
      </c>
      <c r="D57">
        <v>14.371</v>
      </c>
      <c r="E57" s="8"/>
    </row>
    <row r="58" spans="1:5" x14ac:dyDescent="0.4">
      <c r="B58">
        <v>48424</v>
      </c>
      <c r="C58" s="9">
        <v>3.5267080000000002</v>
      </c>
      <c r="D58">
        <v>11.074</v>
      </c>
      <c r="E58" s="8"/>
    </row>
    <row r="59" spans="1:5" x14ac:dyDescent="0.4">
      <c r="D59" s="7"/>
      <c r="E59" s="8"/>
    </row>
    <row r="60" spans="1:5" x14ac:dyDescent="0.4">
      <c r="A60" s="8"/>
      <c r="B60" s="8"/>
      <c r="C60" s="8"/>
      <c r="D60" s="20"/>
      <c r="E60" s="8"/>
    </row>
    <row r="61" spans="1:5" x14ac:dyDescent="0.4">
      <c r="D61" s="7"/>
    </row>
    <row r="62" spans="1:5" x14ac:dyDescent="0.4">
      <c r="D62" s="7"/>
    </row>
    <row r="63" spans="1:5" x14ac:dyDescent="0.4">
      <c r="D63" s="7"/>
    </row>
    <row r="64" spans="1:5" x14ac:dyDescent="0.4">
      <c r="D64" s="7"/>
    </row>
    <row r="65" spans="4:4" x14ac:dyDescent="0.4">
      <c r="D65" s="7"/>
    </row>
  </sheetData>
  <mergeCells count="2">
    <mergeCell ref="I34:L34"/>
    <mergeCell ref="F36:K36"/>
  </mergeCells>
  <pageMargins left="0.7" right="0.7" top="0.75" bottom="0.75" header="0.3" footer="0.3"/>
  <pageSetup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croll Bar 1">
              <controlPr defaultSize="0" autoPict="0" altText="mmmm">
                <anchor moveWithCells="1">
                  <from>
                    <xdr:col>5</xdr:col>
                    <xdr:colOff>157843</xdr:colOff>
                    <xdr:row>36</xdr:row>
                    <xdr:rowOff>21771</xdr:rowOff>
                  </from>
                  <to>
                    <xdr:col>10</xdr:col>
                    <xdr:colOff>489857</xdr:colOff>
                    <xdr:row>37</xdr:row>
                    <xdr:rowOff>146957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53"/>
  <sheetViews>
    <sheetView topLeftCell="A23" workbookViewId="0">
      <selection activeCell="J23" sqref="J23:J53"/>
    </sheetView>
  </sheetViews>
  <sheetFormatPr defaultRowHeight="14.6" x14ac:dyDescent="0.4"/>
  <sheetData>
    <row r="1" spans="1:7" x14ac:dyDescent="0.4">
      <c r="A1">
        <v>0</v>
      </c>
      <c r="B1" t="s">
        <v>3</v>
      </c>
      <c r="C1">
        <v>1E-4</v>
      </c>
      <c r="D1" t="s">
        <v>3</v>
      </c>
      <c r="E1" t="s">
        <v>3</v>
      </c>
      <c r="F1">
        <v>585.85400000000004</v>
      </c>
      <c r="G1">
        <v>585.85400000000004</v>
      </c>
    </row>
    <row r="2" spans="1:7" x14ac:dyDescent="0.4">
      <c r="A2">
        <v>1000</v>
      </c>
      <c r="B2" t="s">
        <v>3</v>
      </c>
      <c r="C2">
        <v>1.07E-4</v>
      </c>
      <c r="D2" t="s">
        <v>3</v>
      </c>
      <c r="E2" t="s">
        <v>3</v>
      </c>
      <c r="F2">
        <v>565.86699999999996</v>
      </c>
      <c r="G2">
        <v>565.86699999999996</v>
      </c>
    </row>
    <row r="3" spans="1:7" x14ac:dyDescent="0.4">
      <c r="A3">
        <v>2000</v>
      </c>
      <c r="B3" t="s">
        <v>3</v>
      </c>
      <c r="C3">
        <v>1.15E-4</v>
      </c>
      <c r="D3" t="s">
        <v>3</v>
      </c>
      <c r="E3" t="s">
        <v>3</v>
      </c>
      <c r="F3">
        <v>546.06799999999998</v>
      </c>
      <c r="G3">
        <v>546.06799999999998</v>
      </c>
    </row>
    <row r="4" spans="1:7" x14ac:dyDescent="0.4">
      <c r="A4">
        <v>3000</v>
      </c>
      <c r="B4" t="s">
        <v>3</v>
      </c>
      <c r="C4">
        <v>1.2400000000000001E-4</v>
      </c>
      <c r="D4" t="s">
        <v>3</v>
      </c>
      <c r="E4" t="s">
        <v>3</v>
      </c>
      <c r="F4">
        <v>526.45399999999995</v>
      </c>
      <c r="G4">
        <v>526.45399999999995</v>
      </c>
    </row>
    <row r="5" spans="1:7" x14ac:dyDescent="0.4">
      <c r="A5">
        <v>4000</v>
      </c>
      <c r="B5" t="s">
        <v>3</v>
      </c>
      <c r="C5">
        <v>1.34E-4</v>
      </c>
      <c r="D5" t="s">
        <v>3</v>
      </c>
      <c r="E5" t="s">
        <v>3</v>
      </c>
      <c r="F5">
        <v>507.024</v>
      </c>
      <c r="G5">
        <v>507.024</v>
      </c>
    </row>
    <row r="6" spans="1:7" x14ac:dyDescent="0.4">
      <c r="A6">
        <v>5000</v>
      </c>
      <c r="B6" t="s">
        <v>3</v>
      </c>
      <c r="C6">
        <v>1.44E-4</v>
      </c>
      <c r="D6" t="s">
        <v>3</v>
      </c>
      <c r="E6" t="s">
        <v>3</v>
      </c>
      <c r="F6">
        <v>487.78899999999999</v>
      </c>
      <c r="G6">
        <v>487.78899999999999</v>
      </c>
    </row>
    <row r="7" spans="1:7" x14ac:dyDescent="0.4">
      <c r="A7">
        <v>6000</v>
      </c>
      <c r="B7" t="s">
        <v>3</v>
      </c>
      <c r="C7">
        <v>1.5699999999999999E-4</v>
      </c>
      <c r="D7" t="s">
        <v>3</v>
      </c>
      <c r="E7" t="s">
        <v>3</v>
      </c>
      <c r="F7">
        <v>468.75099999999998</v>
      </c>
      <c r="G7">
        <v>468.75099999999998</v>
      </c>
    </row>
    <row r="8" spans="1:7" x14ac:dyDescent="0.4">
      <c r="A8">
        <v>7000</v>
      </c>
      <c r="B8" t="s">
        <v>3</v>
      </c>
      <c r="C8">
        <v>1.7000000000000001E-4</v>
      </c>
      <c r="D8" t="s">
        <v>3</v>
      </c>
      <c r="E8" t="s">
        <v>3</v>
      </c>
      <c r="F8">
        <v>449.916</v>
      </c>
      <c r="G8">
        <v>449.916</v>
      </c>
    </row>
    <row r="9" spans="1:7" x14ac:dyDescent="0.4">
      <c r="A9">
        <v>8000</v>
      </c>
      <c r="B9" t="s">
        <v>3</v>
      </c>
      <c r="C9">
        <v>1.85E-4</v>
      </c>
      <c r="D9" t="s">
        <v>3</v>
      </c>
      <c r="E9" t="s">
        <v>3</v>
      </c>
      <c r="F9">
        <v>431.28699999999998</v>
      </c>
      <c r="G9">
        <v>431.28699999999998</v>
      </c>
    </row>
    <row r="10" spans="1:7" x14ac:dyDescent="0.4">
      <c r="A10">
        <v>9000</v>
      </c>
      <c r="B10" t="s">
        <v>3</v>
      </c>
      <c r="C10">
        <v>2.02E-4</v>
      </c>
      <c r="D10" t="s">
        <v>3</v>
      </c>
      <c r="E10" t="s">
        <v>3</v>
      </c>
      <c r="F10">
        <v>412.86900000000003</v>
      </c>
      <c r="G10">
        <v>412.86900000000003</v>
      </c>
    </row>
    <row r="11" spans="1:7" x14ac:dyDescent="0.4">
      <c r="A11">
        <v>10000</v>
      </c>
      <c r="B11" t="s">
        <v>3</v>
      </c>
      <c r="C11">
        <v>2.2100000000000001E-4</v>
      </c>
      <c r="D11" t="s">
        <v>3</v>
      </c>
      <c r="E11" t="s">
        <v>3</v>
      </c>
      <c r="F11">
        <v>394.66800000000001</v>
      </c>
      <c r="G11">
        <v>394.66800000000001</v>
      </c>
    </row>
    <row r="12" spans="1:7" x14ac:dyDescent="0.4">
      <c r="A12">
        <v>11000</v>
      </c>
      <c r="B12" t="s">
        <v>3</v>
      </c>
      <c r="C12">
        <v>2.43E-4</v>
      </c>
      <c r="D12" t="s">
        <v>3</v>
      </c>
      <c r="E12" t="s">
        <v>3</v>
      </c>
      <c r="F12">
        <v>376.68799999999999</v>
      </c>
      <c r="G12">
        <v>376.68799999999999</v>
      </c>
    </row>
    <row r="13" spans="1:7" x14ac:dyDescent="0.4">
      <c r="A13">
        <v>12000</v>
      </c>
      <c r="B13" t="s">
        <v>3</v>
      </c>
      <c r="C13">
        <v>2.6800000000000001E-4</v>
      </c>
      <c r="D13" t="s">
        <v>3</v>
      </c>
      <c r="E13" t="s">
        <v>3</v>
      </c>
      <c r="F13">
        <v>358.93299999999999</v>
      </c>
      <c r="G13">
        <v>358.93299999999999</v>
      </c>
    </row>
    <row r="14" spans="1:7" x14ac:dyDescent="0.4">
      <c r="A14">
        <v>13000</v>
      </c>
      <c r="B14" t="s">
        <v>3</v>
      </c>
      <c r="C14">
        <v>2.9599999999999998E-4</v>
      </c>
      <c r="D14" t="s">
        <v>3</v>
      </c>
      <c r="E14" t="s">
        <v>3</v>
      </c>
      <c r="F14">
        <v>341.40899999999999</v>
      </c>
      <c r="G14">
        <v>341.40899999999999</v>
      </c>
    </row>
    <row r="15" spans="1:7" x14ac:dyDescent="0.4">
      <c r="A15">
        <v>14000</v>
      </c>
      <c r="B15" t="s">
        <v>3</v>
      </c>
      <c r="C15">
        <v>3.2899999999999997E-4</v>
      </c>
      <c r="D15" t="s">
        <v>3</v>
      </c>
      <c r="E15" t="s">
        <v>3</v>
      </c>
      <c r="F15">
        <v>324.12200000000001</v>
      </c>
      <c r="G15">
        <v>324.12200000000001</v>
      </c>
    </row>
    <row r="16" spans="1:7" x14ac:dyDescent="0.4">
      <c r="A16">
        <v>15000</v>
      </c>
      <c r="B16" t="s">
        <v>3</v>
      </c>
      <c r="C16">
        <v>3.68E-4</v>
      </c>
      <c r="D16" t="s">
        <v>3</v>
      </c>
      <c r="E16" t="s">
        <v>3</v>
      </c>
      <c r="F16">
        <v>306.76900000000001</v>
      </c>
      <c r="G16">
        <v>306.76900000000001</v>
      </c>
    </row>
    <row r="17" spans="1:13" x14ac:dyDescent="0.4">
      <c r="A17">
        <v>16000</v>
      </c>
      <c r="B17" t="s">
        <v>3</v>
      </c>
      <c r="C17">
        <v>4.1899999999999999E-4</v>
      </c>
      <c r="D17" t="s">
        <v>3</v>
      </c>
      <c r="E17" t="s">
        <v>3</v>
      </c>
      <c r="F17">
        <v>287.84699999999998</v>
      </c>
      <c r="G17">
        <v>287.84699999999998</v>
      </c>
    </row>
    <row r="18" spans="1:13" x14ac:dyDescent="0.4">
      <c r="A18">
        <v>17000</v>
      </c>
      <c r="B18" t="s">
        <v>3</v>
      </c>
      <c r="C18">
        <v>4.8099999999999998E-4</v>
      </c>
      <c r="D18" t="s">
        <v>3</v>
      </c>
      <c r="E18" t="s">
        <v>3</v>
      </c>
      <c r="F18">
        <v>268.70499999999998</v>
      </c>
      <c r="G18">
        <v>268.70499999999998</v>
      </c>
    </row>
    <row r="19" spans="1:13" x14ac:dyDescent="0.4">
      <c r="A19">
        <v>18000</v>
      </c>
      <c r="B19" t="s">
        <v>3</v>
      </c>
      <c r="C19">
        <v>5.5900000000000004E-4</v>
      </c>
      <c r="D19" t="s">
        <v>3</v>
      </c>
      <c r="E19" t="s">
        <v>3</v>
      </c>
      <c r="F19">
        <v>249.60599999999999</v>
      </c>
      <c r="G19">
        <v>249.60599999999999</v>
      </c>
    </row>
    <row r="20" spans="1:13" x14ac:dyDescent="0.4">
      <c r="A20">
        <v>19000</v>
      </c>
      <c r="B20" t="s">
        <v>3</v>
      </c>
      <c r="C20">
        <v>6.5700000000000003E-4</v>
      </c>
      <c r="D20" t="s">
        <v>3</v>
      </c>
      <c r="E20" t="s">
        <v>3</v>
      </c>
      <c r="F20">
        <v>230.672</v>
      </c>
      <c r="G20">
        <v>230.672</v>
      </c>
    </row>
    <row r="21" spans="1:13" x14ac:dyDescent="0.4">
      <c r="A21">
        <v>20000</v>
      </c>
      <c r="B21" t="s">
        <v>3</v>
      </c>
      <c r="C21">
        <v>7.8200000000000003E-4</v>
      </c>
      <c r="D21" t="s">
        <v>3</v>
      </c>
      <c r="E21" t="s">
        <v>3</v>
      </c>
      <c r="F21">
        <v>211.952</v>
      </c>
      <c r="G21">
        <v>211.952</v>
      </c>
    </row>
    <row r="22" spans="1:13" x14ac:dyDescent="0.4">
      <c r="A22">
        <v>21000</v>
      </c>
      <c r="B22" t="s">
        <v>3</v>
      </c>
      <c r="C22">
        <v>9.7499999999999996E-4</v>
      </c>
      <c r="D22" t="s">
        <v>3</v>
      </c>
      <c r="E22" t="s">
        <v>3</v>
      </c>
      <c r="F22">
        <v>190.41900000000001</v>
      </c>
      <c r="G22">
        <v>190.41900000000001</v>
      </c>
    </row>
    <row r="23" spans="1:13" x14ac:dyDescent="0.4">
      <c r="A23">
        <v>22000</v>
      </c>
      <c r="B23" t="s">
        <v>3</v>
      </c>
      <c r="C23">
        <v>1.258E-3</v>
      </c>
      <c r="D23" t="s">
        <v>3</v>
      </c>
      <c r="E23" t="s">
        <v>3</v>
      </c>
      <c r="F23">
        <v>168.38200000000001</v>
      </c>
      <c r="G23">
        <v>168.38200000000001</v>
      </c>
      <c r="I23">
        <v>0</v>
      </c>
      <c r="J23" s="4">
        <v>5.3989999999999998E-42</v>
      </c>
      <c r="K23" s="4">
        <v>5.3989999999999998E-42</v>
      </c>
      <c r="L23" s="4">
        <v>5.3989999999999998E-42</v>
      </c>
      <c r="M23" s="4">
        <v>5.3989999999999998E-42</v>
      </c>
    </row>
    <row r="24" spans="1:13" x14ac:dyDescent="0.4">
      <c r="A24">
        <v>23000</v>
      </c>
      <c r="B24" t="s">
        <v>3</v>
      </c>
      <c r="C24">
        <v>1.7210000000000001E-3</v>
      </c>
      <c r="D24" t="s">
        <v>3</v>
      </c>
      <c r="E24" t="s">
        <v>3</v>
      </c>
      <c r="F24">
        <v>145.05500000000001</v>
      </c>
      <c r="G24">
        <v>145.05500000000001</v>
      </c>
      <c r="I24">
        <v>1000</v>
      </c>
      <c r="J24" s="4">
        <v>1.115E-29</v>
      </c>
      <c r="K24" s="4">
        <v>1.115E-29</v>
      </c>
      <c r="L24" s="4">
        <v>1.115E-29</v>
      </c>
      <c r="M24" s="4">
        <v>1.115E-26</v>
      </c>
    </row>
    <row r="25" spans="1:13" x14ac:dyDescent="0.4">
      <c r="A25">
        <v>24000</v>
      </c>
      <c r="B25" t="s">
        <v>3</v>
      </c>
      <c r="C25">
        <v>2.5560000000000001E-3</v>
      </c>
      <c r="D25" t="s">
        <v>3</v>
      </c>
      <c r="E25" t="s">
        <v>3</v>
      </c>
      <c r="F25">
        <v>120.657</v>
      </c>
      <c r="G25">
        <v>120.657</v>
      </c>
      <c r="I25">
        <v>2000</v>
      </c>
      <c r="J25" s="4">
        <v>4.19E-22</v>
      </c>
      <c r="K25" s="4">
        <v>4.19E-22</v>
      </c>
      <c r="L25" s="4">
        <v>4.19E-22</v>
      </c>
      <c r="M25" s="4">
        <v>4.1899999999999999E-19</v>
      </c>
    </row>
    <row r="26" spans="1:13" x14ac:dyDescent="0.4">
      <c r="A26">
        <v>25000</v>
      </c>
      <c r="B26" t="s">
        <v>3</v>
      </c>
      <c r="C26">
        <v>5.0000000000000001E-3</v>
      </c>
      <c r="D26" t="s">
        <v>3</v>
      </c>
      <c r="E26" t="s">
        <v>3</v>
      </c>
      <c r="F26">
        <v>94.144000000000005</v>
      </c>
      <c r="G26">
        <v>94.144000000000005</v>
      </c>
      <c r="I26">
        <v>3000</v>
      </c>
      <c r="J26" s="4">
        <v>9.6639999999999992E-19</v>
      </c>
      <c r="K26" s="4">
        <v>9.6639999999999992E-19</v>
      </c>
      <c r="L26" s="4">
        <v>9.6639999999999992E-19</v>
      </c>
      <c r="M26" s="4">
        <v>9.6680000000000005E-16</v>
      </c>
    </row>
    <row r="27" spans="1:13" x14ac:dyDescent="0.4">
      <c r="A27">
        <v>26000</v>
      </c>
      <c r="B27" t="s">
        <v>3</v>
      </c>
      <c r="C27">
        <v>9.3019999999999995E-3</v>
      </c>
      <c r="D27" t="s">
        <v>3</v>
      </c>
      <c r="E27" t="s">
        <v>3</v>
      </c>
      <c r="F27">
        <v>70.088999999999999</v>
      </c>
      <c r="G27">
        <v>70.088999999999999</v>
      </c>
      <c r="I27">
        <v>4000</v>
      </c>
      <c r="J27" s="4">
        <v>2.166E-17</v>
      </c>
      <c r="K27" s="4">
        <v>2.166E-17</v>
      </c>
      <c r="L27" s="4">
        <v>2.166E-17</v>
      </c>
      <c r="M27" s="4">
        <v>2.2630000000000001E-14</v>
      </c>
    </row>
    <row r="28" spans="1:13" x14ac:dyDescent="0.4">
      <c r="A28">
        <v>27000</v>
      </c>
      <c r="B28" t="s">
        <v>3</v>
      </c>
      <c r="C28">
        <v>2.0263E-2</v>
      </c>
      <c r="D28" t="s">
        <v>3</v>
      </c>
      <c r="E28" t="s">
        <v>3</v>
      </c>
      <c r="F28">
        <v>54.872999999999998</v>
      </c>
      <c r="G28">
        <v>54.872999999999998</v>
      </c>
      <c r="I28">
        <v>5000</v>
      </c>
      <c r="J28" s="4">
        <v>1.227E-16</v>
      </c>
      <c r="K28" s="4">
        <v>1.227E-16</v>
      </c>
      <c r="L28" s="4">
        <v>1.227E-16</v>
      </c>
      <c r="M28" s="4">
        <v>1.453E-13</v>
      </c>
    </row>
    <row r="29" spans="1:13" x14ac:dyDescent="0.4">
      <c r="A29">
        <v>28000</v>
      </c>
      <c r="B29" t="s">
        <v>3</v>
      </c>
      <c r="C29">
        <v>3.8859999999999999E-2</v>
      </c>
      <c r="D29" t="s">
        <v>3</v>
      </c>
      <c r="E29" t="s">
        <v>3</v>
      </c>
      <c r="F29">
        <v>48.143999999999998</v>
      </c>
      <c r="G29">
        <v>48.143999999999998</v>
      </c>
      <c r="I29">
        <v>6000</v>
      </c>
      <c r="J29" s="4">
        <v>5.4920000000000003E-16</v>
      </c>
      <c r="K29" s="4">
        <v>5.4920000000000003E-16</v>
      </c>
      <c r="L29" s="4">
        <v>5.4920000000000003E-16</v>
      </c>
      <c r="M29" s="4">
        <v>6.9450000000000002E-13</v>
      </c>
    </row>
    <row r="30" spans="1:13" x14ac:dyDescent="0.4">
      <c r="A30">
        <v>29000</v>
      </c>
      <c r="B30" t="s">
        <v>3</v>
      </c>
      <c r="C30">
        <v>6.2732999999999997E-2</v>
      </c>
      <c r="D30" t="s">
        <v>3</v>
      </c>
      <c r="E30" t="s">
        <v>3</v>
      </c>
      <c r="F30">
        <v>45.509</v>
      </c>
      <c r="G30">
        <v>45.509</v>
      </c>
      <c r="I30">
        <v>7000</v>
      </c>
      <c r="J30" s="4">
        <v>2.6670000000000001E-15</v>
      </c>
      <c r="K30" s="4">
        <v>2.6670000000000001E-15</v>
      </c>
      <c r="L30" s="4">
        <v>2.6670000000000001E-15</v>
      </c>
      <c r="M30" s="4">
        <v>3.362E-12</v>
      </c>
    </row>
    <row r="31" spans="1:13" x14ac:dyDescent="0.4">
      <c r="A31">
        <v>30000</v>
      </c>
      <c r="B31" t="s">
        <v>3</v>
      </c>
      <c r="C31">
        <v>8.9595999999999995E-2</v>
      </c>
      <c r="D31" t="s">
        <v>3</v>
      </c>
      <c r="E31" t="s">
        <v>3</v>
      </c>
      <c r="F31">
        <v>44.095999999999997</v>
      </c>
      <c r="G31">
        <v>44.095999999999997</v>
      </c>
      <c r="I31">
        <v>8000</v>
      </c>
      <c r="J31" s="4">
        <v>1.4660000000000001E-14</v>
      </c>
      <c r="K31" s="4">
        <v>1.4660000000000001E-14</v>
      </c>
      <c r="L31" s="4">
        <v>1.4660000000000001E-14</v>
      </c>
      <c r="M31" s="4">
        <v>8.7259999999999998E-12</v>
      </c>
    </row>
    <row r="32" spans="1:13" x14ac:dyDescent="0.4">
      <c r="A32">
        <v>31000</v>
      </c>
      <c r="B32" t="s">
        <v>3</v>
      </c>
      <c r="C32">
        <v>0.118771</v>
      </c>
      <c r="D32" t="s">
        <v>3</v>
      </c>
      <c r="E32" t="s">
        <v>3</v>
      </c>
      <c r="F32">
        <v>42.904000000000003</v>
      </c>
      <c r="G32">
        <v>42.904000000000003</v>
      </c>
      <c r="I32">
        <v>9000</v>
      </c>
      <c r="J32" s="4">
        <v>8.7890000000000005E-14</v>
      </c>
      <c r="K32" s="4">
        <v>8.7890000000000005E-14</v>
      </c>
      <c r="L32" s="4">
        <v>8.7890000000000005E-14</v>
      </c>
      <c r="M32" s="4">
        <v>4.97E-11</v>
      </c>
    </row>
    <row r="33" spans="1:13" x14ac:dyDescent="0.4">
      <c r="A33">
        <v>32000</v>
      </c>
      <c r="B33" t="s">
        <v>3</v>
      </c>
      <c r="C33">
        <v>0.150445</v>
      </c>
      <c r="D33" t="s">
        <v>3</v>
      </c>
      <c r="E33" t="s">
        <v>3</v>
      </c>
      <c r="F33">
        <v>41.652000000000001</v>
      </c>
      <c r="G33">
        <v>41.652000000000001</v>
      </c>
      <c r="I33">
        <v>10000</v>
      </c>
      <c r="J33" s="4">
        <v>5.4219999999999995E-13</v>
      </c>
      <c r="K33" s="4">
        <v>5.4219999999999995E-13</v>
      </c>
      <c r="L33" s="4">
        <v>5.4219999999999995E-13</v>
      </c>
      <c r="M33" s="4">
        <v>2.9990000000000002E-10</v>
      </c>
    </row>
    <row r="34" spans="1:13" x14ac:dyDescent="0.4">
      <c r="A34">
        <v>33000</v>
      </c>
      <c r="B34" t="s">
        <v>3</v>
      </c>
      <c r="C34">
        <v>0.185144</v>
      </c>
      <c r="D34" t="s">
        <v>3</v>
      </c>
      <c r="E34" t="s">
        <v>3</v>
      </c>
      <c r="F34">
        <v>40.298000000000002</v>
      </c>
      <c r="G34">
        <v>40.298000000000002</v>
      </c>
      <c r="I34">
        <v>11000</v>
      </c>
      <c r="J34" s="4">
        <v>3.4269999999999998E-12</v>
      </c>
      <c r="K34" s="4">
        <v>3.4269999999999998E-12</v>
      </c>
      <c r="L34" s="4">
        <v>3.4269999999999998E-12</v>
      </c>
      <c r="M34" s="4">
        <v>1.8680000000000002E-9</v>
      </c>
    </row>
    <row r="35" spans="1:13" x14ac:dyDescent="0.4">
      <c r="A35">
        <v>34000</v>
      </c>
      <c r="B35" t="s">
        <v>3</v>
      </c>
      <c r="C35">
        <v>0.22353500000000001</v>
      </c>
      <c r="D35" t="s">
        <v>3</v>
      </c>
      <c r="E35" t="s">
        <v>3</v>
      </c>
      <c r="F35">
        <v>38.868000000000002</v>
      </c>
      <c r="G35">
        <v>38.868000000000002</v>
      </c>
      <c r="I35">
        <v>12000</v>
      </c>
      <c r="J35" s="4">
        <v>2.208E-11</v>
      </c>
      <c r="K35" s="4">
        <v>2.208E-11</v>
      </c>
      <c r="L35" s="4">
        <v>2.208E-11</v>
      </c>
      <c r="M35" s="4">
        <v>1.1900000000000001E-8</v>
      </c>
    </row>
    <row r="36" spans="1:13" x14ac:dyDescent="0.4">
      <c r="A36">
        <v>35000</v>
      </c>
      <c r="B36" t="s">
        <v>3</v>
      </c>
      <c r="C36">
        <v>0.26633800000000002</v>
      </c>
      <c r="D36" t="s">
        <v>3</v>
      </c>
      <c r="E36" t="s">
        <v>3</v>
      </c>
      <c r="F36">
        <v>37.414999999999999</v>
      </c>
      <c r="G36">
        <v>37.414999999999999</v>
      </c>
      <c r="I36">
        <v>13000</v>
      </c>
      <c r="J36" s="4">
        <v>1.4540000000000001E-10</v>
      </c>
      <c r="K36" s="4">
        <v>1.4540000000000001E-10</v>
      </c>
      <c r="L36" s="4">
        <v>1.4540000000000001E-10</v>
      </c>
      <c r="M36" s="4">
        <v>7.7470000000000005E-8</v>
      </c>
    </row>
    <row r="37" spans="1:13" x14ac:dyDescent="0.4">
      <c r="A37">
        <v>36000</v>
      </c>
      <c r="B37" t="s">
        <v>3</v>
      </c>
      <c r="C37">
        <v>0.31434400000000001</v>
      </c>
      <c r="D37" t="s">
        <v>3</v>
      </c>
      <c r="E37" t="s">
        <v>3</v>
      </c>
      <c r="F37">
        <v>35.942</v>
      </c>
      <c r="G37">
        <v>35.942</v>
      </c>
      <c r="I37">
        <v>14000</v>
      </c>
      <c r="J37" s="4">
        <v>9.9369999999999999E-10</v>
      </c>
      <c r="K37" s="4">
        <v>9.9369999999999999E-10</v>
      </c>
      <c r="L37" s="4">
        <v>9.9369999999999999E-10</v>
      </c>
      <c r="M37" s="4">
        <v>5.1979999999999998E-7</v>
      </c>
    </row>
    <row r="38" spans="1:13" x14ac:dyDescent="0.4">
      <c r="A38">
        <v>37000</v>
      </c>
      <c r="B38" t="s">
        <v>3</v>
      </c>
      <c r="C38">
        <v>0.36854599999999998</v>
      </c>
      <c r="D38" t="s">
        <v>3</v>
      </c>
      <c r="E38" t="s">
        <v>3</v>
      </c>
      <c r="F38">
        <v>34.454000000000001</v>
      </c>
      <c r="G38">
        <v>34.454000000000001</v>
      </c>
      <c r="I38">
        <v>15000</v>
      </c>
      <c r="J38" s="4">
        <v>7.0079999999999998E-9</v>
      </c>
      <c r="K38" s="4">
        <v>7.0079999999999998E-9</v>
      </c>
      <c r="L38" s="4">
        <v>7.0079999999999998E-9</v>
      </c>
      <c r="M38" s="4">
        <v>3.6059999999999999E-6</v>
      </c>
    </row>
    <row r="39" spans="1:13" x14ac:dyDescent="0.4">
      <c r="A39">
        <v>38000</v>
      </c>
      <c r="B39" t="s">
        <v>3</v>
      </c>
      <c r="C39">
        <v>0.43018099999999998</v>
      </c>
      <c r="D39" t="s">
        <v>3</v>
      </c>
      <c r="E39" t="s">
        <v>3</v>
      </c>
      <c r="F39">
        <v>32.950000000000003</v>
      </c>
      <c r="G39">
        <v>32.950000000000003</v>
      </c>
      <c r="I39">
        <v>16000</v>
      </c>
      <c r="J39" s="4">
        <v>5.0670000000000003E-8</v>
      </c>
      <c r="K39" s="4">
        <v>5.0670000000000003E-8</v>
      </c>
      <c r="L39" s="4">
        <v>5.0670000000000003E-8</v>
      </c>
      <c r="M39" s="4">
        <v>2.5729999999999999E-5</v>
      </c>
    </row>
    <row r="40" spans="1:13" x14ac:dyDescent="0.4">
      <c r="A40">
        <v>39000</v>
      </c>
      <c r="B40" t="s">
        <v>3</v>
      </c>
      <c r="C40">
        <v>0.50086900000000001</v>
      </c>
      <c r="D40" t="s">
        <v>3</v>
      </c>
      <c r="E40" t="s">
        <v>3</v>
      </c>
      <c r="F40">
        <v>31.416</v>
      </c>
      <c r="G40">
        <v>31.416</v>
      </c>
      <c r="I40">
        <v>17000</v>
      </c>
      <c r="J40" s="4">
        <v>3.7860000000000002E-7</v>
      </c>
      <c r="K40" s="4">
        <v>3.7860000000000002E-7</v>
      </c>
      <c r="L40" s="4">
        <v>3.7860000000000002E-7</v>
      </c>
      <c r="M40" s="4">
        <v>1.8919999999999999E-4</v>
      </c>
    </row>
    <row r="41" spans="1:13" x14ac:dyDescent="0.4">
      <c r="A41">
        <v>40000</v>
      </c>
      <c r="B41" t="s">
        <v>3</v>
      </c>
      <c r="C41">
        <v>0.58281099999999997</v>
      </c>
      <c r="D41" t="s">
        <v>3</v>
      </c>
      <c r="E41" t="s">
        <v>3</v>
      </c>
      <c r="F41">
        <v>29.856000000000002</v>
      </c>
      <c r="G41">
        <v>29.856000000000002</v>
      </c>
      <c r="I41">
        <v>18000</v>
      </c>
      <c r="J41" s="4">
        <v>2.9629999999999998E-6</v>
      </c>
      <c r="K41" s="4">
        <v>2.9579999999999999E-6</v>
      </c>
      <c r="L41" s="4">
        <v>2.9629999999999998E-6</v>
      </c>
      <c r="M41" s="4">
        <v>1.4469999999999999E-3</v>
      </c>
    </row>
    <row r="42" spans="1:13" x14ac:dyDescent="0.4">
      <c r="A42">
        <v>41000</v>
      </c>
      <c r="B42" t="s">
        <v>3</v>
      </c>
      <c r="C42">
        <v>0.67885899999999999</v>
      </c>
      <c r="D42" t="s">
        <v>3</v>
      </c>
      <c r="E42" t="s">
        <v>3</v>
      </c>
      <c r="F42">
        <v>28.277000000000001</v>
      </c>
      <c r="G42">
        <v>28.277000000000001</v>
      </c>
      <c r="I42">
        <v>19000</v>
      </c>
      <c r="J42" s="4">
        <v>2.472E-5</v>
      </c>
      <c r="K42" s="4">
        <v>2.4430000000000002E-5</v>
      </c>
      <c r="L42" s="4">
        <v>2.472E-5</v>
      </c>
      <c r="M42" s="4">
        <v>1.166E-2</v>
      </c>
    </row>
    <row r="43" spans="1:13" x14ac:dyDescent="0.4">
      <c r="A43">
        <v>42000</v>
      </c>
      <c r="B43" t="s">
        <v>3</v>
      </c>
      <c r="C43">
        <v>0.79290300000000002</v>
      </c>
      <c r="D43" t="s">
        <v>3</v>
      </c>
      <c r="E43" t="s">
        <v>3</v>
      </c>
      <c r="F43">
        <v>26.672999999999998</v>
      </c>
      <c r="G43">
        <v>26.672999999999998</v>
      </c>
      <c r="I43">
        <v>20000</v>
      </c>
      <c r="J43" s="4">
        <v>2.2949999999999999E-4</v>
      </c>
      <c r="K43" s="4">
        <v>2.0689999999999999E-4</v>
      </c>
      <c r="L43" s="4">
        <v>2.296E-4</v>
      </c>
      <c r="M43" s="4">
        <v>9.8659999999999998E-2</v>
      </c>
    </row>
    <row r="44" spans="1:13" x14ac:dyDescent="0.4">
      <c r="A44">
        <v>43000</v>
      </c>
      <c r="B44" t="s">
        <v>3</v>
      </c>
      <c r="C44">
        <v>0.930508</v>
      </c>
      <c r="D44" t="s">
        <v>3</v>
      </c>
      <c r="E44" t="s">
        <v>3</v>
      </c>
      <c r="F44">
        <v>25.033999999999999</v>
      </c>
      <c r="G44">
        <v>25.033999999999999</v>
      </c>
      <c r="I44">
        <v>21000</v>
      </c>
      <c r="J44" s="4">
        <v>2.6779999999999998E-3</v>
      </c>
      <c r="K44" s="4">
        <v>8.9019999999999995E-4</v>
      </c>
      <c r="L44" s="4">
        <v>2.6849999999999999E-3</v>
      </c>
      <c r="M44" s="4">
        <v>0.66849999999999998</v>
      </c>
    </row>
    <row r="45" spans="1:13" x14ac:dyDescent="0.4">
      <c r="A45">
        <v>44000</v>
      </c>
      <c r="B45" t="s">
        <v>3</v>
      </c>
      <c r="C45">
        <v>1.100055</v>
      </c>
      <c r="D45" t="s">
        <v>3</v>
      </c>
      <c r="E45" t="s">
        <v>3</v>
      </c>
      <c r="F45">
        <v>23.347000000000001</v>
      </c>
      <c r="G45">
        <v>23.347000000000001</v>
      </c>
      <c r="I45">
        <v>22000</v>
      </c>
      <c r="J45" s="4">
        <v>4.7300000000000002E-2</v>
      </c>
      <c r="K45" s="4">
        <v>2.2780000000000002E-9</v>
      </c>
      <c r="L45" s="4">
        <v>4.9639999999999997E-2</v>
      </c>
      <c r="M45" s="4">
        <v>1</v>
      </c>
    </row>
    <row r="46" spans="1:13" x14ac:dyDescent="0.4">
      <c r="A46">
        <v>45000</v>
      </c>
      <c r="B46" t="s">
        <v>3</v>
      </c>
      <c r="C46">
        <v>1.314756</v>
      </c>
      <c r="D46" t="s">
        <v>3</v>
      </c>
      <c r="E46" t="s">
        <v>3</v>
      </c>
      <c r="F46">
        <v>21.588000000000001</v>
      </c>
      <c r="G46">
        <v>21.588000000000001</v>
      </c>
      <c r="I46">
        <v>23000</v>
      </c>
      <c r="J46" s="4">
        <v>0.92010000000000003</v>
      </c>
      <c r="K46" t="s">
        <v>15</v>
      </c>
      <c r="L46" s="4">
        <v>2.0470000000000001E-99</v>
      </c>
      <c r="M46" s="4">
        <v>1</v>
      </c>
    </row>
    <row r="47" spans="1:13" x14ac:dyDescent="0.4">
      <c r="A47">
        <v>46000</v>
      </c>
      <c r="B47" t="s">
        <v>3</v>
      </c>
      <c r="C47">
        <v>1.5993679999999999</v>
      </c>
      <c r="D47" t="s">
        <v>3</v>
      </c>
      <c r="E47" t="s">
        <v>3</v>
      </c>
      <c r="F47">
        <v>19.655999999999999</v>
      </c>
      <c r="G47">
        <v>19.655999999999999</v>
      </c>
      <c r="I47">
        <v>24000</v>
      </c>
      <c r="J47" s="4">
        <v>1</v>
      </c>
      <c r="K47" s="4">
        <v>0</v>
      </c>
      <c r="L47" s="4">
        <v>0</v>
      </c>
      <c r="M47" s="4">
        <v>1</v>
      </c>
    </row>
    <row r="48" spans="1:13" x14ac:dyDescent="0.4">
      <c r="A48">
        <v>47000</v>
      </c>
      <c r="B48" t="s">
        <v>3</v>
      </c>
      <c r="C48">
        <v>2.006993</v>
      </c>
      <c r="D48" t="s">
        <v>3</v>
      </c>
      <c r="E48" t="s">
        <v>3</v>
      </c>
      <c r="F48">
        <v>17.484999999999999</v>
      </c>
      <c r="G48">
        <v>17.484999999999999</v>
      </c>
      <c r="I48">
        <v>25000</v>
      </c>
      <c r="J48" s="4">
        <v>1</v>
      </c>
      <c r="K48" s="4">
        <v>0</v>
      </c>
      <c r="L48" s="4">
        <v>0</v>
      </c>
      <c r="M48" s="4">
        <v>1</v>
      </c>
    </row>
    <row r="49" spans="1:13" x14ac:dyDescent="0.4">
      <c r="A49">
        <v>48000</v>
      </c>
      <c r="B49" t="s">
        <v>3</v>
      </c>
      <c r="C49">
        <v>2.721695</v>
      </c>
      <c r="D49" t="s">
        <v>3</v>
      </c>
      <c r="E49" t="s">
        <v>3</v>
      </c>
      <c r="F49">
        <v>14.371</v>
      </c>
      <c r="G49">
        <v>14.371</v>
      </c>
      <c r="I49">
        <v>26000</v>
      </c>
      <c r="J49" s="4">
        <v>1</v>
      </c>
      <c r="K49" s="4">
        <v>0</v>
      </c>
      <c r="L49" s="4">
        <v>0</v>
      </c>
      <c r="M49" s="4">
        <v>1</v>
      </c>
    </row>
    <row r="50" spans="1:13" x14ac:dyDescent="0.4">
      <c r="A50">
        <v>48424</v>
      </c>
      <c r="B50" t="s">
        <v>3</v>
      </c>
      <c r="C50">
        <v>3.5267080000000002</v>
      </c>
      <c r="D50" t="s">
        <v>3</v>
      </c>
      <c r="E50" t="s">
        <v>3</v>
      </c>
      <c r="F50">
        <v>11.074</v>
      </c>
      <c r="G50">
        <v>11.074</v>
      </c>
      <c r="I50">
        <v>27000</v>
      </c>
      <c r="J50" s="4">
        <v>1</v>
      </c>
      <c r="K50" s="4">
        <v>0</v>
      </c>
      <c r="L50" s="4">
        <v>0</v>
      </c>
      <c r="M50" s="4">
        <v>1</v>
      </c>
    </row>
    <row r="51" spans="1:13" x14ac:dyDescent="0.4">
      <c r="I51">
        <v>28000</v>
      </c>
      <c r="J51" s="4">
        <v>1</v>
      </c>
      <c r="K51" s="4">
        <v>0</v>
      </c>
      <c r="L51" s="4">
        <v>0</v>
      </c>
      <c r="M51" s="4">
        <v>1</v>
      </c>
    </row>
    <row r="52" spans="1:13" x14ac:dyDescent="0.4">
      <c r="I52">
        <v>29000</v>
      </c>
      <c r="J52" s="4">
        <v>1</v>
      </c>
      <c r="K52" s="4">
        <v>0</v>
      </c>
      <c r="L52" s="4">
        <v>0</v>
      </c>
      <c r="M52" s="4">
        <v>1</v>
      </c>
    </row>
    <row r="53" spans="1:13" x14ac:dyDescent="0.4">
      <c r="I53">
        <v>30000</v>
      </c>
      <c r="J53" s="4">
        <v>1</v>
      </c>
      <c r="K53" s="4">
        <v>0</v>
      </c>
      <c r="L53" s="4">
        <v>0</v>
      </c>
      <c r="M53" s="4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MC_from_005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Ocampo</dc:creator>
  <cp:lastModifiedBy>Ocampo De Los Rios, Juan</cp:lastModifiedBy>
  <dcterms:created xsi:type="dcterms:W3CDTF">2016-10-05T21:39:00Z</dcterms:created>
  <dcterms:modified xsi:type="dcterms:W3CDTF">2020-06-24T00:28:00Z</dcterms:modified>
</cp:coreProperties>
</file>